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195" windowHeight="9435" tabRatio="676" activeTab="1"/>
  </bookViews>
  <sheets>
    <sheet name="додаток2" sheetId="1" r:id="rId1"/>
    <sheet name="додаток3" sheetId="2" r:id="rId2"/>
    <sheet name="додаток4" sheetId="3" r:id="rId3"/>
    <sheet name="додаток5" sheetId="4" r:id="rId4"/>
    <sheet name="додаток 6" sheetId="5" r:id="rId5"/>
    <sheet name="додаток 7" sheetId="6" r:id="rId6"/>
  </sheets>
  <definedNames>
    <definedName name="_ftn2" localSheetId="4">'додаток 6'!#REF!</definedName>
    <definedName name="_ftn2" localSheetId="1">'додаток3'!#REF!</definedName>
    <definedName name="_ftnref2" localSheetId="4">'додаток 6'!#REF!</definedName>
    <definedName name="_ftnref2" localSheetId="1">'додаток3'!#REF!</definedName>
    <definedName name="_xlfn.AGGREGATE" hidden="1">#NAME?</definedName>
    <definedName name="A" localSheetId="3">'додаток5'!$H$7</definedName>
    <definedName name="A">#REF!</definedName>
    <definedName name="Hd" localSheetId="0">#REF!</definedName>
    <definedName name="Hd">#REF!</definedName>
    <definedName name="Hdm" localSheetId="0">#REF!</definedName>
    <definedName name="Hdm">#REF!</definedName>
    <definedName name="Ho" localSheetId="0">#REF!</definedName>
    <definedName name="Ho">#REF!</definedName>
    <definedName name="Hy" localSheetId="0">#REF!</definedName>
    <definedName name="Hy">#REF!</definedName>
    <definedName name="Hz" localSheetId="0">#REF!</definedName>
    <definedName name="Hz">#REF!</definedName>
    <definedName name="Kdm" localSheetId="0">#REF!</definedName>
    <definedName name="Kdm">#REF!</definedName>
    <definedName name="Kdm_s" localSheetId="0">#REF!</definedName>
    <definedName name="Kdm_s">#REF!</definedName>
    <definedName name="Kgmr" localSheetId="0">#REF!</definedName>
    <definedName name="Kgmr">#REF!</definedName>
    <definedName name="Kmr" localSheetId="0">#REF!</definedName>
    <definedName name="Kmr">#REF!</definedName>
    <definedName name="Kym" localSheetId="0">#REF!</definedName>
    <definedName name="Kym">#REF!</definedName>
    <definedName name="Kys" localSheetId="0">#REF!</definedName>
    <definedName name="Kys">#REF!</definedName>
    <definedName name="Kysm" localSheetId="0">#REF!</definedName>
    <definedName name="Kysm">#REF!</definedName>
    <definedName name="Kzs" localSheetId="0">#REF!</definedName>
    <definedName name="Kzs">#REF!</definedName>
    <definedName name="_xlnm.Print_Titles" localSheetId="4">'додаток 6'!$7:$10</definedName>
    <definedName name="Кod" localSheetId="0">#REF!</definedName>
    <definedName name="Кod">#REF!</definedName>
    <definedName name="Кog" localSheetId="0">#REF!</definedName>
    <definedName name="Кog">#REF!</definedName>
    <definedName name="Кoh" localSheetId="0">#REF!</definedName>
    <definedName name="Кoh">#REF!</definedName>
    <definedName name="Кyn" localSheetId="0">#REF!</definedName>
    <definedName name="Кyn">#REF!</definedName>
    <definedName name="Кzl" localSheetId="0">#REF!</definedName>
    <definedName name="Кzl">#REF!</definedName>
    <definedName name="Кzn" localSheetId="0">#REF!</definedName>
    <definedName name="Кzn">#REF!</definedName>
    <definedName name="Ккl" localSheetId="0">#REF!</definedName>
    <definedName name="Ккl">#REF!</definedName>
    <definedName name="Ккn" localSheetId="0">#REF!</definedName>
    <definedName name="Ккn">#REF!</definedName>
    <definedName name="Коd" localSheetId="0">#REF!</definedName>
    <definedName name="Коd">#REF!</definedName>
    <definedName name="Куl" localSheetId="0">#REF!</definedName>
    <definedName name="Куl">#REF!</definedName>
    <definedName name="Нkb" localSheetId="0">#REF!</definedName>
    <definedName name="Нkb">#REF!</definedName>
    <definedName name="Нkk" localSheetId="0">#REF!</definedName>
    <definedName name="Нkk">#REF!</definedName>
    <definedName name="_xlnm.Print_Area" localSheetId="4">'додаток 6'!$A$1:$J$15</definedName>
    <definedName name="_xlnm.Print_Area" localSheetId="5">'додаток 7'!$A$1:$K$69</definedName>
    <definedName name="_xlnm.Print_Area" localSheetId="1">'додаток3'!$A$1:$Q$242</definedName>
    <definedName name="_xlnm.Print_Area" localSheetId="2">'додаток4'!$B$1:$Q$21</definedName>
    <definedName name="_xlnm.Print_Area" localSheetId="3">'додаток5'!$A$1:$I$51</definedName>
  </definedNames>
  <calcPr fullCalcOnLoad="1"/>
</workbook>
</file>

<file path=xl/sharedStrings.xml><?xml version="1.0" encoding="utf-8"?>
<sst xmlns="http://schemas.openxmlformats.org/spreadsheetml/2006/main" count="1034" uniqueCount="593">
  <si>
    <t>Разом</t>
  </si>
  <si>
    <t>Всього</t>
  </si>
  <si>
    <t>з  них</t>
  </si>
  <si>
    <t>оплата праці</t>
  </si>
  <si>
    <t>комунальні послуги та енергоносії</t>
  </si>
  <si>
    <t>за головними розпорядниками коштів</t>
  </si>
  <si>
    <t>Районна рада</t>
  </si>
  <si>
    <t>Інші видатки</t>
  </si>
  <si>
    <t>Районна державна адміністрація</t>
  </si>
  <si>
    <t>080101</t>
  </si>
  <si>
    <t>081007</t>
  </si>
  <si>
    <t>Компенсаційні виплати інвалідам на бензин, ремонт, техобслуговування автотранспорту та транспортне обслуговування</t>
  </si>
  <si>
    <t>Кiнематографiя</t>
  </si>
  <si>
    <t>250313</t>
  </si>
  <si>
    <t>Додаткова дотація з державного бюджету місцевим бюджетам на вирівнювання фінансової забезпеченості</t>
  </si>
  <si>
    <t>Інші субвенції</t>
  </si>
  <si>
    <t xml:space="preserve">Резервний фонд </t>
  </si>
  <si>
    <t>Загальний фонд</t>
  </si>
  <si>
    <t xml:space="preserve">Спеціальний фонд </t>
  </si>
  <si>
    <t>Програми і централізовані заходи боротьби з туберкульозом</t>
  </si>
  <si>
    <t>Інші видатки на соціальний захист населення</t>
  </si>
  <si>
    <t>Програма "Поліпшення кінообслуговування населення району"</t>
  </si>
  <si>
    <t xml:space="preserve">Програми підтримки районної газети "Прибузька зоря" "Місцеву інформацію - кожному жителю району" </t>
  </si>
  <si>
    <t xml:space="preserve">Програма "Піклування" </t>
  </si>
  <si>
    <t>150101</t>
  </si>
  <si>
    <t xml:space="preserve">Надання державного пільгового кредиту індивідуальним сільським забудовникам </t>
  </si>
  <si>
    <t>Субвенція з місцевого бюджету державному бюджету на виконання програм соціально - економічного та культурного розвитку регіонів</t>
  </si>
  <si>
    <t>Інші субвенції Андрійковецькій сільській раді</t>
  </si>
  <si>
    <t>Інші субвенції Масівецькій сільській раді</t>
  </si>
  <si>
    <t>Інші субвенції Антонівській сільській раді</t>
  </si>
  <si>
    <t>Інші субвенції Малиницькій сільській раді</t>
  </si>
  <si>
    <t>Інші субвенції Ч.Острівській селищній раді</t>
  </si>
  <si>
    <t>091107</t>
  </si>
  <si>
    <t>Соціальні програми і заходи державних органів у справах сімї</t>
  </si>
  <si>
    <t>Програма підтримки сімї на 2011 - 2015 роки</t>
  </si>
  <si>
    <t>Інші субвенції Миколаївській сільській раді</t>
  </si>
  <si>
    <t xml:space="preserve">Голова ради </t>
  </si>
  <si>
    <t>Додаткова дотація з ДБ МБ на забезпечення виплат, повязаних з підвищенням рівня оплати праці працівників бюджетної сфери</t>
  </si>
  <si>
    <t>Інші субвенції Бахматовецькій сільській раді</t>
  </si>
  <si>
    <t>Інші субвенції Педосовецькійсільській раді</t>
  </si>
  <si>
    <t>Інші дотації з районого бюджету Везденецькій сільській раді</t>
  </si>
  <si>
    <t>01</t>
  </si>
  <si>
    <t xml:space="preserve">Районна програма протидії захворюванню на туберкульоз </t>
  </si>
  <si>
    <t>10</t>
  </si>
  <si>
    <t>24</t>
  </si>
  <si>
    <t>до рішення районної ради</t>
  </si>
  <si>
    <t>250403</t>
  </si>
  <si>
    <t>Видатки на покриття інших заборгованостей,що виникли у попередні роки</t>
  </si>
  <si>
    <t>Інші субвенції Копистинській сільській раді</t>
  </si>
  <si>
    <t>Кошти,що передаються за взаємними розрахунками між місцевими бюджетами</t>
  </si>
  <si>
    <t xml:space="preserve">Програма підтримки індивідуального житлового будівництва на селі  та поліпшення  житлово побутових умов сільського населення  "Власний дім" в Хмельницькому районі </t>
  </si>
  <si>
    <t>Інші дотації з районого бюджету Пирогівській сільській раді</t>
  </si>
  <si>
    <t>Програма "Депутатський фонд на 2013-2015 роки"</t>
  </si>
  <si>
    <t>Інші субвенції Пирогівській сільській раді</t>
  </si>
  <si>
    <t>Управління соціального захисту населення РДА</t>
  </si>
  <si>
    <t>Інші   видатки</t>
  </si>
  <si>
    <t>Програма створення центру надання адміністративних  послуг у Хмельницькому районі</t>
  </si>
  <si>
    <t>Інші дотації з районого бюджету Андрійковецькій сільській раді</t>
  </si>
  <si>
    <t>Забезпечення централізованих заходів з лікування хворих на діабет</t>
  </si>
  <si>
    <t>Централізовані заходи з лікування онкологічних хворих</t>
  </si>
  <si>
    <t>Інші заходи по охороні  здоров"я</t>
  </si>
  <si>
    <t>Районна програма з лікування хворих на діабет</t>
  </si>
  <si>
    <t>Районна програма боротьби з онкозахворюваннями</t>
  </si>
  <si>
    <t>Районна програма  репродуктивного здоров"я нації</t>
  </si>
  <si>
    <t>Інші дотації з районого бюджету Осташковецькій сільській раді</t>
  </si>
  <si>
    <t>Інші дотації з районого бюджету Педосовецькій сільській раді</t>
  </si>
  <si>
    <t xml:space="preserve">Програма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</si>
  <si>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співфінансування проекту "Повноцінна реабілітація-право кожної дитини-інваліда"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</si>
  <si>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</si>
  <si>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Сектор культури  РДА</t>
  </si>
  <si>
    <t>Код програмної класифікації видатків та кредитування місцевих бюджетів  (КПКВК)</t>
  </si>
  <si>
    <t>0127460</t>
  </si>
  <si>
    <t>0126310</t>
  </si>
  <si>
    <t>0118600</t>
  </si>
  <si>
    <t>0118050</t>
  </si>
  <si>
    <t>0122010</t>
  </si>
  <si>
    <t>0122180</t>
  </si>
  <si>
    <t>0122260</t>
  </si>
  <si>
    <t>0122270</t>
  </si>
  <si>
    <t>0122801</t>
  </si>
  <si>
    <t>0128060</t>
  </si>
  <si>
    <t>0318600</t>
  </si>
  <si>
    <t>0317810</t>
  </si>
  <si>
    <t>0316060</t>
  </si>
  <si>
    <t>0318050</t>
  </si>
  <si>
    <t>0317440</t>
  </si>
  <si>
    <t>0322010</t>
  </si>
  <si>
    <t>0322120</t>
  </si>
  <si>
    <t>0322150</t>
  </si>
  <si>
    <t>0322180</t>
  </si>
  <si>
    <t>0328050</t>
  </si>
  <si>
    <t>0322240</t>
  </si>
  <si>
    <t>0317330</t>
  </si>
  <si>
    <t>1011020</t>
  </si>
  <si>
    <t>1011030</t>
  </si>
  <si>
    <t>1011170</t>
  </si>
  <si>
    <t>1011190</t>
  </si>
  <si>
    <t>1011200</t>
  </si>
  <si>
    <t>1011210</t>
  </si>
  <si>
    <t>1018050</t>
  </si>
  <si>
    <t>1016310</t>
  </si>
  <si>
    <t>1023112</t>
  </si>
  <si>
    <t>1033131</t>
  </si>
  <si>
    <t>1013140</t>
  </si>
  <si>
    <t>1013134</t>
  </si>
  <si>
    <t>1015011</t>
  </si>
  <si>
    <t>1045022</t>
  </si>
  <si>
    <t>1055033</t>
  </si>
  <si>
    <t>1513011</t>
  </si>
  <si>
    <t>1513021</t>
  </si>
  <si>
    <t>1513012</t>
  </si>
  <si>
    <t>1513022</t>
  </si>
  <si>
    <t>1513013</t>
  </si>
  <si>
    <t>1513023</t>
  </si>
  <si>
    <t>1513033</t>
  </si>
  <si>
    <t>1513014</t>
  </si>
  <si>
    <t>1513024</t>
  </si>
  <si>
    <t>1513050</t>
  </si>
  <si>
    <t>1513034</t>
  </si>
  <si>
    <t>1513015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</si>
  <si>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</si>
  <si>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</si>
  <si>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</si>
  <si>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</si>
  <si>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</si>
  <si>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</si>
  <si>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</si>
  <si>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</si>
  <si>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1513016</t>
  </si>
  <si>
    <t>1513027</t>
  </si>
  <si>
    <t>1513401</t>
  </si>
  <si>
    <t>1513134</t>
  </si>
  <si>
    <t>1513402</t>
  </si>
  <si>
    <t>1513181</t>
  </si>
  <si>
    <t>1513080</t>
  </si>
  <si>
    <t>1513090</t>
  </si>
  <si>
    <t>1523202</t>
  </si>
  <si>
    <t>151</t>
  </si>
  <si>
    <t>2427212</t>
  </si>
  <si>
    <t>2418050</t>
  </si>
  <si>
    <t>2416310</t>
  </si>
  <si>
    <t>5317330</t>
  </si>
  <si>
    <t>5318050</t>
  </si>
  <si>
    <t>7600000</t>
  </si>
  <si>
    <t>Інші дотації з районого бюджету  Бахматовецькій сільській раді</t>
  </si>
  <si>
    <t>Інші дотації з районого бюджету Масівецькій сільській раді</t>
  </si>
  <si>
    <t>Інші дотації з районого бюджету Пашковецькій сільській раді</t>
  </si>
  <si>
    <t>Інші дотації з районого бюджету Чабанівській сільській раді</t>
  </si>
  <si>
    <t>Інші дотації з районого бюджету Черепівківській сільській раді</t>
  </si>
  <si>
    <t>Інші субвенції Гелетинецькій сільській раді</t>
  </si>
  <si>
    <t xml:space="preserve"> </t>
  </si>
  <si>
    <t>0110170</t>
  </si>
  <si>
    <t>0921</t>
  </si>
  <si>
    <t>1011090</t>
  </si>
  <si>
    <t>0490</t>
  </si>
  <si>
    <t>1513030</t>
  </si>
  <si>
    <t>1511060</t>
  </si>
  <si>
    <t>0824</t>
  </si>
  <si>
    <t>1040</t>
  </si>
  <si>
    <t>0810</t>
  </si>
  <si>
    <t>0133</t>
  </si>
  <si>
    <t>7618200</t>
  </si>
  <si>
    <t>7628010</t>
  </si>
  <si>
    <t>0763</t>
  </si>
  <si>
    <t>Інша субвенція на утримання дошкільних закладів освіти</t>
  </si>
  <si>
    <t>Інша субвенція на утримання закладів культури</t>
  </si>
  <si>
    <t>Програма "Депутатський фонд"</t>
  </si>
  <si>
    <t>Программа впровадження електронного документообігу у Хмельницькому районі на 2015-2017 роки</t>
  </si>
  <si>
    <t>Програма захисту населення і територій від надзвичайних ситуацій техногенного та природнього  характеру у Хмельницькому районі на 2015-2019 роки</t>
  </si>
  <si>
    <t>Програма забезпечення пожежної безпеки населенних пунктів та об"єктів усіх форм власності,розвитку інфраструктури підрозділів пожежної охорони  у Хмельницькому районі  на 2016-2020 роки</t>
  </si>
  <si>
    <t xml:space="preserve">Програма підтримки сімї </t>
  </si>
  <si>
    <t>Програма соціального захисту та матеріальної підтримки дітей - сиріт, дітей, позбавлених батьківського піклування, та дітей, які опинились в складних життєвих обставинах</t>
  </si>
  <si>
    <t>Інша субвенція на утримання доріг</t>
  </si>
  <si>
    <t>Відділ агропромислового розвитку Хмельницької РДА</t>
  </si>
  <si>
    <t>Інші субвенції  Черепівківській сільській раді</t>
  </si>
  <si>
    <t>Програма "Почесний громадянин району"</t>
  </si>
  <si>
    <t>Код програмної класифікації видатків та кредитування місцевих бюджетів</t>
  </si>
  <si>
    <t>0116310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</si>
  <si>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</si>
  <si>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</si>
  <si>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0316430</t>
  </si>
  <si>
    <t>Заходи державної політики з питань дітей  та їх соціального захисту</t>
  </si>
  <si>
    <t>Надання допомоги у зв`язку з вагітністю і пологами</t>
  </si>
  <si>
    <t>Надання допомога при народженні дитини</t>
  </si>
  <si>
    <t>Надання допомоги на дітей, над якими встановлено опіку чи піклування</t>
  </si>
  <si>
    <t>Надання допомоги  на дітей одиноким матерям</t>
  </si>
  <si>
    <t>Надання державної  соціальної допомоги малозабезпеченим сім`ям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</si>
  <si>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</si>
  <si>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</si>
  <si>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</si>
  <si>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Заходи державної політики з питань сім"ї</t>
  </si>
  <si>
    <t>0312212</t>
  </si>
  <si>
    <t>0332180</t>
  </si>
  <si>
    <t>2010</t>
  </si>
  <si>
    <t>2180</t>
  </si>
  <si>
    <t>1020</t>
  </si>
  <si>
    <t>1090</t>
  </si>
  <si>
    <t>4060</t>
  </si>
  <si>
    <t>16=5+10</t>
  </si>
  <si>
    <t>0111</t>
  </si>
  <si>
    <t>0731</t>
  </si>
  <si>
    <t>0960</t>
  </si>
  <si>
    <t>0990</t>
  </si>
  <si>
    <t>0828</t>
  </si>
  <si>
    <t>0829</t>
  </si>
  <si>
    <t>0180</t>
  </si>
  <si>
    <t>5031</t>
  </si>
  <si>
    <t>5053</t>
  </si>
  <si>
    <t>8050</t>
  </si>
  <si>
    <t>6310</t>
  </si>
  <si>
    <t>3112</t>
  </si>
  <si>
    <t>0421</t>
  </si>
  <si>
    <t>0620</t>
  </si>
  <si>
    <t>Сприяння розвитку малого та середнього підприємництва</t>
  </si>
  <si>
    <t>0411</t>
  </si>
  <si>
    <t>Програма розвитку малого та середнього підприємництва у Хмельницькому районі</t>
  </si>
  <si>
    <t>Програма розвитку агропромислового комплексу району на 2017-2020 роки</t>
  </si>
  <si>
    <t>Програма "Розвитку освіти Хмельницького району на 2016-2020 роки"</t>
  </si>
  <si>
    <t>Проведення місцевих виборів</t>
  </si>
  <si>
    <t>0160</t>
  </si>
  <si>
    <t>Організація та проведення громадських робіт</t>
  </si>
  <si>
    <t>02</t>
  </si>
  <si>
    <t>06</t>
  </si>
  <si>
    <t>08</t>
  </si>
  <si>
    <t>0110150</t>
  </si>
  <si>
    <t>0150</t>
  </si>
  <si>
    <t>0116030</t>
  </si>
  <si>
    <t>0112144</t>
  </si>
  <si>
    <t>2144</t>
  </si>
  <si>
    <t>Централізовані  заходи з лікування хворих на цукровий та нецукровий діабет</t>
  </si>
  <si>
    <t>Організація благоустрою населенних пунктів</t>
  </si>
  <si>
    <t>0218110</t>
  </si>
  <si>
    <t>8110</t>
  </si>
  <si>
    <t>0320</t>
  </si>
  <si>
    <t>Заходи запобігання та ліквідації надзвичайних ситуацій та наслідків стихійного лиха</t>
  </si>
  <si>
    <t>0217610</t>
  </si>
  <si>
    <t>7610</t>
  </si>
  <si>
    <t>0611020</t>
  </si>
  <si>
    <t>0611090</t>
  </si>
  <si>
    <t>0611150</t>
  </si>
  <si>
    <t>1150</t>
  </si>
  <si>
    <t>0611160</t>
  </si>
  <si>
    <t>1160</t>
  </si>
  <si>
    <t>0617321</t>
  </si>
  <si>
    <t>7321</t>
  </si>
  <si>
    <t>0443</t>
  </si>
  <si>
    <t>0613112</t>
  </si>
  <si>
    <t>0615031</t>
  </si>
  <si>
    <t>0615053</t>
  </si>
  <si>
    <t>0813011</t>
  </si>
  <si>
    <t>0813012</t>
  </si>
  <si>
    <t>0813021</t>
  </si>
  <si>
    <t>0813022</t>
  </si>
  <si>
    <t>0813031</t>
  </si>
  <si>
    <t>0813032</t>
  </si>
  <si>
    <t>0813033</t>
  </si>
  <si>
    <t>Компенсаційні виплати на пільговий проїзд автомобільним транспортом окремим категоріям громадян</t>
  </si>
  <si>
    <t>0813050</t>
  </si>
  <si>
    <t>0813049</t>
  </si>
  <si>
    <t>0813041</t>
  </si>
  <si>
    <t>0813042</t>
  </si>
  <si>
    <t>0813043</t>
  </si>
  <si>
    <t>0813044</t>
  </si>
  <si>
    <t>0813045</t>
  </si>
  <si>
    <t>0813046</t>
  </si>
  <si>
    <t>0813047</t>
  </si>
  <si>
    <t>0813048</t>
  </si>
  <si>
    <t>0813090</t>
  </si>
  <si>
    <t>0813121</t>
  </si>
  <si>
    <t>Утримання та забезпечення діяльності центрів соціальних служб для сім"ї,дітей та молоді</t>
  </si>
  <si>
    <t>0813123</t>
  </si>
  <si>
    <t>1050</t>
  </si>
  <si>
    <t>4030</t>
  </si>
  <si>
    <t>Фінансова підтримка засобів масової інформації</t>
  </si>
  <si>
    <t>7110</t>
  </si>
  <si>
    <t>Реалізація програм в галузі сільського господарства</t>
  </si>
  <si>
    <t>9770</t>
  </si>
  <si>
    <t>9800</t>
  </si>
  <si>
    <t>0217600</t>
  </si>
  <si>
    <t>Інша діяльність</t>
  </si>
  <si>
    <t>0217000</t>
  </si>
  <si>
    <t>Економічна діяльність</t>
  </si>
  <si>
    <t>0611000</t>
  </si>
  <si>
    <t>0617000</t>
  </si>
  <si>
    <t>0617300</t>
  </si>
  <si>
    <t>0613000</t>
  </si>
  <si>
    <t>0613110</t>
  </si>
  <si>
    <t>Заклади і заходи з питань дітей та їх соціального захисту</t>
  </si>
  <si>
    <t>0615000</t>
  </si>
  <si>
    <t>0615030</t>
  </si>
  <si>
    <t>0615050</t>
  </si>
  <si>
    <t>0813160</t>
  </si>
  <si>
    <t>Засоби масової інформації</t>
  </si>
  <si>
    <t>0613100</t>
  </si>
  <si>
    <t>37</t>
  </si>
  <si>
    <t>1018410</t>
  </si>
  <si>
    <t>2417110</t>
  </si>
  <si>
    <t>0112010</t>
  </si>
  <si>
    <t>2111</t>
  </si>
  <si>
    <t>0725</t>
  </si>
  <si>
    <t>Первинна медична допомога населенню,що надається центрами первинної медичної(медико-санітарної)допомоги</t>
  </si>
  <si>
    <t>0611161</t>
  </si>
  <si>
    <t>1161</t>
  </si>
  <si>
    <t>0611162</t>
  </si>
  <si>
    <t>1162</t>
  </si>
  <si>
    <t>Надання державної соціальної допомоги особам з інвалідністю з дитинства та дітям з інвалідністю</t>
  </si>
  <si>
    <t>Видатки на поховання учасників бойових дій та осіб з інвалідністю внаслідок війни</t>
  </si>
  <si>
    <t>3160</t>
  </si>
  <si>
    <t>1010</t>
  </si>
  <si>
    <t>0813171</t>
  </si>
  <si>
    <t>0813172</t>
  </si>
  <si>
    <t>Встановлення телефонів особам з інвалідністю І і ІІ груп</t>
  </si>
  <si>
    <t>0813192</t>
  </si>
  <si>
    <t>Надання фінансової підтримки громадським організаціям осіб з інвалідністю і ветеранів,діяльність яких має соціальну спрямованість</t>
  </si>
  <si>
    <t>0813210</t>
  </si>
  <si>
    <t>3210</t>
  </si>
  <si>
    <t>0813242</t>
  </si>
  <si>
    <t>Інші заходи у сфері соціального захисту і соціального забезпечення</t>
  </si>
  <si>
    <t>4081</t>
  </si>
  <si>
    <t>0112111</t>
  </si>
  <si>
    <t>0118000</t>
  </si>
  <si>
    <t>0110180</t>
  </si>
  <si>
    <t>Інша діяльність у сфері державного управління</t>
  </si>
  <si>
    <t>0813081</t>
  </si>
  <si>
    <t>0813082</t>
  </si>
  <si>
    <t>0813083</t>
  </si>
  <si>
    <t>0813085</t>
  </si>
  <si>
    <t>Надання державної соціальної допомоги особам,які не мають права на пенсію,та особам з інваладністю,державної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</si>
  <si>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</si>
  <si>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щомісячної компенсаційної виплати непрацюючій працездатній особі,яка доглядає за особою з інвалідністю І групи,а також за особою,яка досягла 80-річного віку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</si>
  <si>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</si>
  <si>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Спеціальний фонд</t>
  </si>
  <si>
    <t>0112146</t>
  </si>
  <si>
    <t>2146</t>
  </si>
  <si>
    <t>Відшкодування вартості лікарських засобів для лікування окремих захворювань</t>
  </si>
  <si>
    <t>0117670</t>
  </si>
  <si>
    <t>0117000</t>
  </si>
  <si>
    <t>7670</t>
  </si>
  <si>
    <t>Внески до статутного капіталу суб"єктів господарювання</t>
  </si>
  <si>
    <t>0617363</t>
  </si>
  <si>
    <t>7363</t>
  </si>
  <si>
    <t>0617320</t>
  </si>
  <si>
    <t>0617360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</si>
  <si>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</si>
  <si>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Субвенція з місцевого бюджету державному бюджету на виконання програм соціально - економічного  розвитку регіонів</t>
  </si>
  <si>
    <t>Субвенція з місцевого бюджету державному бюджету на виконання програм соціально - економічного розвитку регіонів</t>
  </si>
  <si>
    <t>7130</t>
  </si>
  <si>
    <t>Проведення заходів з землеустрою</t>
  </si>
  <si>
    <t>2417130</t>
  </si>
  <si>
    <t>0110191</t>
  </si>
  <si>
    <t>0191</t>
  </si>
  <si>
    <t>0210191</t>
  </si>
  <si>
    <t>9570</t>
  </si>
  <si>
    <t>Інша субвенція Давидковецькій сільській раді</t>
  </si>
  <si>
    <t>0813084</t>
  </si>
  <si>
    <t xml:space="preserve"> Надання тимчасової державної соціальної допомоги непрацюючій особі ,яка досягла загального пенсійного віку,але не набула права на пенсійну виплату</t>
  </si>
  <si>
    <t>0614030</t>
  </si>
  <si>
    <t>0614060</t>
  </si>
  <si>
    <t>0614080</t>
  </si>
  <si>
    <t>0614081</t>
  </si>
  <si>
    <t>0611100</t>
  </si>
  <si>
    <t>Програма "Соціальна підтримка осіб, які беруть (брали) участь в антитерористичній операції та членів їх сімей на 2018-2020роки"</t>
  </si>
  <si>
    <t>Відділ освіти,культури,молоді та спорту РДА</t>
  </si>
  <si>
    <t>9510</t>
  </si>
  <si>
    <t>Інша субвенція Малиницькій сільській раді</t>
  </si>
  <si>
    <t>0813112</t>
  </si>
  <si>
    <t>9150</t>
  </si>
  <si>
    <t>Інші дотації з місцевого бюджету Масівецькій сільській раді</t>
  </si>
  <si>
    <t>у тому числі бюджет розвитку</t>
  </si>
  <si>
    <t>видатки розвитку</t>
  </si>
  <si>
    <t>0113242</t>
  </si>
  <si>
    <t>3242</t>
  </si>
  <si>
    <t>Інші субвенції  Гвардійській сільській раді</t>
  </si>
  <si>
    <t>0813140</t>
  </si>
  <si>
    <t>Оздоровлення та відпочинок дітей(крім заходів з оздоровлення дітей,що здійснюються за рахунок коштів на оздоровлення громадян ,які постраждали внаслідок Чорнобильської катастрофи)</t>
  </si>
  <si>
    <t>0117363</t>
  </si>
  <si>
    <t>Програма забезпечення виконання Хмельницькою районною державною адміністрацією повноважень,делегованих Хмельницькою районною радою на 2018-2019 роки</t>
  </si>
  <si>
    <t>Програма територіальної оборони Хмельницького району на 2019-2021 роки</t>
  </si>
  <si>
    <t>Програма розвитку місцевого самоврядування в Хмельницькому районі на 2019-2020 роки</t>
  </si>
  <si>
    <t xml:space="preserve">Програма щодо організації відзначення та проведення державних свят і масових заходів Хмельницькою районною державною адміністрацією та Хмельницькою районною радою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</si>
  <si>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Хмельницького району на 2018-2020 роки</t>
  </si>
  <si>
    <t>Інші субвенції Чорноострівській сільській  раді</t>
  </si>
  <si>
    <t>Програма оздоровлення та відпочинку дітей на період до 2022 року</t>
  </si>
  <si>
    <t>Відшкодування послуги з догляду за дитиною до трьох років "муніципальна няня"</t>
  </si>
  <si>
    <t>Інші субвенції Давидковецькій сільській раді</t>
  </si>
  <si>
    <t>0813086</t>
  </si>
  <si>
    <t>0813087</t>
  </si>
  <si>
    <t>Надання допомоги на дітей,які виховуються в багатодітних сім`ях</t>
  </si>
  <si>
    <t xml:space="preserve">Програма зайнятості  населення Хмельницького району </t>
  </si>
  <si>
    <t>9771</t>
  </si>
  <si>
    <t>9772</t>
  </si>
  <si>
    <t>9773</t>
  </si>
  <si>
    <t>9774</t>
  </si>
  <si>
    <t>0181</t>
  </si>
  <si>
    <t>0182</t>
  </si>
  <si>
    <t>0183</t>
  </si>
  <si>
    <t>0184</t>
  </si>
  <si>
    <t>0816083</t>
  </si>
  <si>
    <t>6083</t>
  </si>
  <si>
    <t>0610</t>
  </si>
  <si>
    <t>Проектні,будівельно-ремонтні роботи,придбання житла та приміщень для розвитку сімейних та інших форм виховання,наближених до сімейних,та забезпечення житлом дітей-сиріт,дітей,позбавлених батьківського піклування, осіб з їх числа</t>
  </si>
  <si>
    <t>Код Типової програмноїкласифікації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</si>
  <si>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</si>
  <si>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головного розпорядника коштів районного бюджету/відповідального виконавця,найменування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</si>
  <si>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</si>
  <si>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видатки споживання</t>
  </si>
  <si>
    <r>
      <t>усього</t>
    </r>
    <r>
      <rPr>
        <sz val="9"/>
        <rFont val="Times New Roman"/>
        <family val="1"/>
      </rPr>
      <t xml:space="preserve"> </t>
    </r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</si>
  <si>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</si>
  <si>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</si>
  <si>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</si>
  <si>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</si>
  <si>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місцевого бюджету</t>
  </si>
  <si>
    <t>Найменування головного розпорядника коштів районного бюджету,найменування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</si>
  <si>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програми</t>
  </si>
  <si>
    <t>Дата і номер документа,яким затверджено місцеву прораму</t>
  </si>
  <si>
    <t>Усього</t>
  </si>
  <si>
    <t xml:space="preserve">Загальний фонд </t>
  </si>
  <si>
    <t>3050</t>
  </si>
  <si>
    <t>1070</t>
  </si>
  <si>
    <t>3123</t>
  </si>
  <si>
    <t>3140</t>
  </si>
  <si>
    <t>3192</t>
  </si>
  <si>
    <t>1030</t>
  </si>
  <si>
    <t>3033</t>
  </si>
  <si>
    <t xml:space="preserve">   (код бюджету)</t>
  </si>
  <si>
    <t>Інші субвенції Розсошанській сільській раді</t>
  </si>
  <si>
    <t>Програма "Про відшкодування втрат перевізникам від перевезення пільгових категорій громадян на території Хмельницького району "</t>
  </si>
  <si>
    <t>Рішення сесії районної ради від 04.12.2015 р.    №11-2/2015</t>
  </si>
  <si>
    <t>Рішення сесії районної ради від 01.10.2019 р.    №31-35/2019</t>
  </si>
  <si>
    <t>Рішення сесії районної ради від 20.09.2019 р.      №7-35/2019</t>
  </si>
  <si>
    <t>Рішення сесії районної ради від 02.03.2016 р.    №17-5/2016</t>
  </si>
  <si>
    <t>Рішення сесії районної ради від 01.03.2018 р.    №15-24/2018</t>
  </si>
  <si>
    <t>Програма розвитку комунального підприємства районної ради "Агенція місцевого розвитку" на 2019-2020 роки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</si>
  <si>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</si>
  <si>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Надання позашкільної освіти закладами позашкiльними  освiти, заходи iз позашкiльної роботи з дiтьми</t>
  </si>
  <si>
    <t>Рішення сесії районної ради від 20.09.2019 р.      №7-35/2017</t>
  </si>
  <si>
    <t>Рішення сесії районної ради від 20.09.2019 р.      №7-35/2018</t>
  </si>
  <si>
    <t>Програма соціального захисту та матеріальної підтримки дітей - сиріт, дітей, позбавлених батьківського піклування, та дітей, які опинились в складних життєвих обставинах на 2020 рік"</t>
  </si>
  <si>
    <t>Рішення сесії районної ради від 20.09.2019 р.       №4-35/2020</t>
  </si>
  <si>
    <t>Рішення сесії районної ради від 20.09.2019 р.       №4-35/2021</t>
  </si>
  <si>
    <t>Рішення сесії районної ради від 20.09.2019 р.       №4-35/2023</t>
  </si>
  <si>
    <t>Рішення сесії районної ради від 17.12.2019р. № 6-36/2019</t>
  </si>
  <si>
    <t>Рішення сесії районної ради від 17.12.2019 р.    №2-36/2019</t>
  </si>
  <si>
    <t>Рішення сесії районної ради від 17.12.2019 р.      №3-36/2019</t>
  </si>
  <si>
    <t>0111090</t>
  </si>
  <si>
    <t xml:space="preserve">Відділ фінансів  РДА </t>
  </si>
  <si>
    <t>Програма підтримки розвитку КНП "Центр ПМД Хмельницького району" на 2021 рік</t>
  </si>
  <si>
    <t>Рішення сесії районної ради від 08.10.2020 р.       №6-40/2020</t>
  </si>
  <si>
    <t>Програма підтримкки розвитку КНП "Хмельницька центральна районна лікарня" Хмельницького району на 2021 рік</t>
  </si>
  <si>
    <t>Рішення сесії районної ради від 08.10.2020 р.       №6-40/2021</t>
  </si>
  <si>
    <t>Рішення сесії районної ради від 08.10.2020 р.       №6-40/2022</t>
  </si>
  <si>
    <t>Рішення сесії районної ради від 08.10.2020 р.       №7-40/2020</t>
  </si>
  <si>
    <t xml:space="preserve">  (код бюджету)</t>
  </si>
  <si>
    <t>Дотації з районного бюджету</t>
  </si>
  <si>
    <t>Райковецька</t>
  </si>
  <si>
    <t>Рідкодубська</t>
  </si>
  <si>
    <t>Розсошанська</t>
  </si>
  <si>
    <t>Ружичанська</t>
  </si>
  <si>
    <t>Ставчинецька</t>
  </si>
  <si>
    <t>Стуфчинецька</t>
  </si>
  <si>
    <t>Терешовецька</t>
  </si>
  <si>
    <t>Чабанівська</t>
  </si>
  <si>
    <t>Шаровечківська</t>
  </si>
  <si>
    <t>Шпиченецька</t>
  </si>
  <si>
    <t>Голова ради</t>
  </si>
  <si>
    <t>Код бюджету/Код Класифікації доходу бюджету</t>
  </si>
  <si>
    <t>1.Показники міжбюджетних трансфертів з інших бюджетів</t>
  </si>
  <si>
    <t>Найменування трансферту/Найменування бюджету-надавача міжбюджетного трансферту</t>
  </si>
  <si>
    <t>Додаток 3</t>
  </si>
  <si>
    <t>І.Трансферти до загального фонду бюджету</t>
  </si>
  <si>
    <t>Бюджет Гвардійської сільської територіальної  громади</t>
  </si>
  <si>
    <t>Бюджет Лісовогринівецької сільської територіальної  громади</t>
  </si>
  <si>
    <t>Бюджет Розсошанської  сільської територіальної  громади</t>
  </si>
  <si>
    <t>Бюджет Чорноострівської селищної територіальної  громади</t>
  </si>
  <si>
    <t>Бюджет Хмельницької міської територіальної  громади</t>
  </si>
  <si>
    <t>Х</t>
  </si>
  <si>
    <t xml:space="preserve">                                            О.Чорнієвич</t>
  </si>
  <si>
    <t>41053900  Інші субвенції з місцевого бюджету</t>
  </si>
  <si>
    <t>ІІ. Трансферти із спеціального фонду бюджету</t>
  </si>
  <si>
    <t>УСЬОГО за розділами І,ІІ у тому числі:</t>
  </si>
  <si>
    <t>х</t>
  </si>
  <si>
    <t>загальний фонд</t>
  </si>
  <si>
    <t>спеціальний фонд</t>
  </si>
  <si>
    <t>Субвенція з місцевого бюджету на пільгове медичне обслуговування осіб, які постраждали внаслідок Чорнобильської катастрофи  за рахунок іншої субвенції з обласного бюджету</t>
  </si>
  <si>
    <t>Субвенція з місцевого бюджету на 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</si>
  <si>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>Субвенція з місцевого бюджету на поховання учасників бойових дій та осіб з інвалідністю внаслідок війни за рахунок іншої субвенції з обласного бюджету</t>
  </si>
  <si>
    <t>Організаційне,інформаційно-аналітичне та матеріально-технічне забезпечення діяльності обласної ради,районної ради, районної у місті ради (у разі її створення),міської,селищної,сільської рад</t>
  </si>
  <si>
    <t>8710</t>
  </si>
  <si>
    <t>(грн)</t>
  </si>
  <si>
    <t>Код</t>
  </si>
  <si>
    <t>Фінансування за типом кредитора</t>
  </si>
  <si>
    <t>200000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</si>
  <si>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</si>
  <si>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</si>
  <si>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</si>
  <si>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</si>
  <si>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</si>
  <si>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</si>
  <si>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</si>
  <si>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районного бюджету</t>
  </si>
  <si>
    <t>Надання кредитів</t>
  </si>
  <si>
    <t>Повернення кредитів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</si>
  <si>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</si>
  <si>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</si>
  <si>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0</t>
  </si>
  <si>
    <t>0218832</t>
  </si>
  <si>
    <t>1060</t>
  </si>
  <si>
    <t>Повернення довгострокових кредитів індивідуальним забудовникам житла на селі</t>
  </si>
  <si>
    <t xml:space="preserve">Код Програмної класифікації видатків та кредитування місцевих бюджетів 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</si>
  <si>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</si>
  <si>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 рішення  районної ради</t>
  </si>
  <si>
    <t>від _______________№______</t>
  </si>
  <si>
    <t xml:space="preserve">    (код бюджету)</t>
  </si>
  <si>
    <t>Передача коштів із загального до спеціального фонду бюджету</t>
  </si>
  <si>
    <t>208100</t>
  </si>
  <si>
    <t>На початок періоду</t>
  </si>
  <si>
    <t>208200</t>
  </si>
  <si>
    <t>На кінець періоду</t>
  </si>
  <si>
    <t>600000</t>
  </si>
  <si>
    <t>Зміна обсягів готівкових коштів на початок періоду</t>
  </si>
  <si>
    <t>Зміна обсягів готівкових коштів на кінець періоду</t>
  </si>
  <si>
    <t xml:space="preserve">      Голова ради </t>
  </si>
  <si>
    <t>Додаток № 2</t>
  </si>
  <si>
    <t>Резервний фонд місцевого бюджету</t>
  </si>
  <si>
    <t>Додаток 5</t>
  </si>
  <si>
    <t xml:space="preserve">Найменування інвестиційного проекту
</t>
  </si>
  <si>
    <t>Загальний період реалізації проекту,(рік початку і завершення)</t>
  </si>
  <si>
    <t>Загальна вартість проекту, гривень</t>
  </si>
  <si>
    <t>Обсяг капітальних вкладень районного бюджету всього,гривень</t>
  </si>
  <si>
    <t>Обсяг капітальних вкладень районного бюджету у 2022 році, гривень</t>
  </si>
  <si>
    <t>Очікуваний рівень готовності проекту на кінець 2022 року, %</t>
  </si>
  <si>
    <t>Додаток 7</t>
  </si>
  <si>
    <t>від ______________№</t>
  </si>
  <si>
    <r>
      <t>Додаток  4</t>
    </r>
    <r>
      <rPr>
        <sz val="14"/>
        <rFont val="Times New Roman"/>
        <family val="1"/>
      </rPr>
      <t xml:space="preserve">
до рішення районної ради
від____________№</t>
    </r>
  </si>
  <si>
    <r>
      <t>Додаток 6</t>
    </r>
    <r>
      <rPr>
        <sz val="14"/>
        <rFont val="Times New Roman"/>
        <family val="1"/>
      </rPr>
      <t xml:space="preserve">
до рішення районної ради
від_____________№</t>
    </r>
  </si>
  <si>
    <t>Найменування згідно з Класифікацією фінансування бюджету</t>
  </si>
  <si>
    <t>Кредитування, усього</t>
  </si>
  <si>
    <t>0810180</t>
  </si>
  <si>
    <t xml:space="preserve">Програма для забезпечення виконання судових рішень на 2021-2025 роки </t>
  </si>
  <si>
    <t>Рішення сесії районної ради від 15.07.2021 р.    №11-7/2021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</si>
  <si>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</si>
  <si>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2231720000</t>
  </si>
  <si>
    <t>Богдан ЦИМБАЛЮК</t>
  </si>
  <si>
    <t>Богдан  ЦИМБАЛЮК</t>
  </si>
  <si>
    <t xml:space="preserve">                                                                     Богдан ЦИМБАЛЮК</t>
  </si>
  <si>
    <t xml:space="preserve">                        Голова ради                                                                                                                         Богдан ЦИМБАЛЮК</t>
  </si>
  <si>
    <t>Програма розвитку комунального підприємства "Об'єднаний трудовий архів сіл,селища  Хмельницького району" на 2022-2024 роки</t>
  </si>
  <si>
    <t xml:space="preserve">Рішення сесії районної ради від 28 грудня 2022 року №4-8/2022 </t>
  </si>
  <si>
    <t>0100000</t>
  </si>
  <si>
    <r>
      <t>Хмельницька районна рада (апарат районної ради)</t>
    </r>
    <r>
      <rPr>
        <sz val="11"/>
        <rFont val="Times New Roman"/>
        <family val="1"/>
      </rPr>
      <t>головний розпорядник</t>
    </r>
  </si>
  <si>
    <t>0110000</t>
  </si>
  <si>
    <r>
      <t xml:space="preserve">Хмельницька районна рада (апарат районної ради) </t>
    </r>
    <r>
      <rPr>
        <sz val="11"/>
        <rFont val="Times New Roman"/>
        <family val="1"/>
      </rPr>
      <t>відповідальний виконавець</t>
    </r>
  </si>
  <si>
    <t>0113240</t>
  </si>
  <si>
    <t>3240</t>
  </si>
  <si>
    <t xml:space="preserve">Інші заклади та заходи </t>
  </si>
  <si>
    <t>0200000</t>
  </si>
  <si>
    <r>
      <t xml:space="preserve">Районна державна адміністрація </t>
    </r>
    <r>
      <rPr>
        <sz val="11"/>
        <rFont val="Times New Roman"/>
        <family val="1"/>
      </rPr>
      <t>(головний розпорядник)</t>
    </r>
  </si>
  <si>
    <t>0210000</t>
  </si>
  <si>
    <t xml:space="preserve">Районна державна адміністрація </t>
  </si>
  <si>
    <t>0210180</t>
  </si>
  <si>
    <t>0213110</t>
  </si>
  <si>
    <t>3110</t>
  </si>
  <si>
    <t>0213112</t>
  </si>
  <si>
    <t>0800000</t>
  </si>
  <si>
    <r>
      <t xml:space="preserve">Управління  соціального захисту населення адміністрації </t>
    </r>
    <r>
      <rPr>
        <sz val="11"/>
        <rFont val="Times New Roman"/>
        <family val="1"/>
      </rPr>
      <t>(головний розпорядник)</t>
    </r>
  </si>
  <si>
    <t>0810000</t>
  </si>
  <si>
    <r>
      <t xml:space="preserve">Управління  соціального захисту населення адміністрації </t>
    </r>
    <r>
      <rPr>
        <sz val="11"/>
        <rFont val="Times New Roman"/>
        <family val="1"/>
      </rPr>
      <t>(відповідальний виконавець)</t>
    </r>
  </si>
  <si>
    <t>Надання допомоги на дітей,хворих на тяжкі перинатальні ураження нервової системи ,тяжкі вроджені вади розвитку,рідкісні орфанні захворювання,онкологічні,онкогематологічні захворювання,дитячий церебральний параліч,тяжкі психічні розлади,цукровий діабет І т</t>
  </si>
  <si>
    <t>0813110</t>
  </si>
  <si>
    <t>0813170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</si>
  <si>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</si>
  <si>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автомобілів,мотокалясок  і на транспортне обслуговування</t>
  </si>
  <si>
    <t>0813221</t>
  </si>
  <si>
    <t>3221</t>
  </si>
  <si>
    <t>Грошова компенсація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</si>
  <si>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</si>
  <si>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</si>
  <si>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</si>
  <si>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</si>
  <si>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</t>
  </si>
  <si>
    <r>
      <t xml:space="preserve">Відділ фінансів адміністрації </t>
    </r>
    <r>
      <rPr>
        <sz val="11"/>
        <rFont val="Times New Roman"/>
        <family val="1"/>
      </rPr>
      <t>(головний розпорядник коштів в частині міжбюджетних трансфертів, резервного фонду)</t>
    </r>
  </si>
  <si>
    <r>
      <t>Відділ фінансів адміністрації</t>
    </r>
    <r>
      <rPr>
        <sz val="9"/>
        <rFont val="Times New Roman"/>
        <family val="1"/>
      </rPr>
      <t xml:space="preserve"> (відповідальний виконавець)</t>
    </r>
  </si>
  <si>
    <t>9000</t>
  </si>
  <si>
    <t>Міжбюджетні трансферти</t>
  </si>
  <si>
    <t>Загальнорайонні  видатки</t>
  </si>
  <si>
    <t>8700</t>
  </si>
  <si>
    <t xml:space="preserve">Фінансування районного бюджету на 2024 рік </t>
  </si>
  <si>
    <t>Кредитування районного бюджету у 2024 році</t>
  </si>
  <si>
    <t>Міжбюджетні трансферти на 2024 рік</t>
  </si>
  <si>
    <t>Обсяги капітальних вкладень районного бюджету у розрізі інвестиційних  проектів у 2024 році</t>
  </si>
  <si>
    <t>Розподіл витрат районного бюджету на реалізацію місцевих програм у 2024 році</t>
  </si>
  <si>
    <t>Розподіл видатків районного бюджету на 2024 рік</t>
  </si>
  <si>
    <t xml:space="preserve">      (грн)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</si>
</sst>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#,##0.0"/>
    <numFmt numFmtId="189" formatCode="0.00000"/>
    <numFmt numFmtId="190" formatCode="#,##0.0000"/>
    <numFmt numFmtId="191" formatCode="#,##0.000"/>
    <numFmt numFmtId="192" formatCode="0.0000000"/>
    <numFmt numFmtId="193" formatCode="0.000000"/>
    <numFmt numFmtId="194" formatCode="0.000%"/>
    <numFmt numFmtId="195" formatCode="#,##0\ &quot;₴&quot;;\-#,##0\ &quot;₴&quot;"/>
    <numFmt numFmtId="196" formatCode="#,##0\ &quot;₴&quot;;[Red]\-#,##0\ &quot;₴&quot;"/>
    <numFmt numFmtId="197" formatCode="#,##0.00\ &quot;₴&quot;;\-#,##0.00\ &quot;₴&quot;"/>
    <numFmt numFmtId="198" formatCode="#,##0.00\ &quot;₴&quot;;[Red]\-#,##0.00\ &quot;₴&quot;"/>
    <numFmt numFmtId="199" formatCode="_-* #,##0\ &quot;₴&quot;_-;\-* #,##0\ &quot;₴&quot;_-;_-* &quot;-&quot;\ &quot;₴&quot;_-;_-@_-"/>
    <numFmt numFmtId="200" formatCode="_-* #,##0\ _₴_-;\-* #,##0\ _₴_-;_-* &quot;-&quot;\ _₴_-;_-@_-"/>
    <numFmt numFmtId="201" formatCode="_-* #,##0.00\ &quot;₴&quot;_-;\-* #,##0.00\ &quot;₴&quot;_-;_-* &quot;-&quot;??\ &quot;₴&quot;_-;_-@_-"/>
    <numFmt numFmtId="202" formatCode="_-* #,##0.00\ _₴_-;\-* #,##0.00\ _₴_-;_-* &quot;-&quot;??\ _₴_-;_-@_-"/>
    <numFmt numFmtId="203" formatCode="* #,##0;* \-#,##0;* &quot;-&quot;;@"/>
    <numFmt numFmtId="204" formatCode="* #,##0.00;* \-#,##0.00;* &quot;-&quot;??;@"/>
    <numFmt numFmtId="205" formatCode="* _-#,##0&quot;р.&quot;;* \-#,##0&quot;р.&quot;;* _-&quot;-&quot;&quot;р.&quot;;@"/>
    <numFmt numFmtId="206" formatCode="* _-#,##0.00&quot;р.&quot;;* \-#,##0.00&quot;р.&quot;;* _-&quot;-&quot;??&quot;р.&quot;;@"/>
    <numFmt numFmtId="207" formatCode="#,##0_ ;[Red]\-#,##0\ "/>
    <numFmt numFmtId="208" formatCode="#,##0.0_ ;[Red]\-#,##0.0\ "/>
    <numFmt numFmtId="209" formatCode="0000000000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  <numFmt numFmtId="213" formatCode="[$-FC19]d\ mmmm\ yyyy\ &quot;г.&quot;"/>
    <numFmt numFmtId="214" formatCode="&quot;True&quot;;&quot;True&quot;;&quot;False&quot;"/>
    <numFmt numFmtId="215" formatCode="[$¥€-2]\ ###,000_);[Red]\([$€-2]\ ###,000\)"/>
  </numFmts>
  <fonts count="77"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sz val="10"/>
      <name val="Courier New"/>
      <family val="3"/>
    </font>
    <font>
      <sz val="10"/>
      <color indexed="8"/>
      <name val="ARIAL"/>
      <family val="0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u val="single"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 Cyr"/>
      <family val="1"/>
    </font>
    <font>
      <sz val="9"/>
      <color indexed="6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 vertical="top"/>
      <protection/>
    </xf>
    <xf numFmtId="0" fontId="37" fillId="0" borderId="6" applyNumberFormat="0" applyFill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0" fillId="20" borderId="1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20" borderId="2" applyNumberFormat="0" applyAlignment="0" applyProtection="0"/>
    <xf numFmtId="0" fontId="37" fillId="0" borderId="6" applyNumberFormat="0" applyFill="0" applyAlignment="0" applyProtection="0"/>
    <xf numFmtId="0" fontId="34" fillId="22" borderId="0" applyNumberFormat="0" applyBorder="0" applyAlignment="0" applyProtection="0"/>
    <xf numFmtId="0" fontId="57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70" fillId="0" borderId="0" xfId="107" applyFont="1" applyAlignment="1">
      <alignment horizontal="center"/>
      <protection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7" fillId="24" borderId="10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4" fillId="22" borderId="10" xfId="0" applyFont="1" applyFill="1" applyBorder="1" applyAlignment="1">
      <alignment vertical="top" wrapText="1"/>
    </xf>
    <xf numFmtId="0" fontId="0" fillId="22" borderId="0" xfId="0" applyFill="1" applyAlignment="1">
      <alignment/>
    </xf>
    <xf numFmtId="0" fontId="4" fillId="2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24" borderId="10" xfId="0" applyFont="1" applyFill="1" applyBorder="1" applyAlignment="1" quotePrefix="1">
      <alignment horizontal="center" vertical="center"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49" fontId="1" fillId="24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22" borderId="12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49" fontId="1" fillId="22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 quotePrefix="1">
      <alignment horizontal="center" vertical="center"/>
    </xf>
    <xf numFmtId="0" fontId="14" fillId="2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Border="1" applyAlignment="1" quotePrefix="1">
      <alignment horizontal="center" vertical="center"/>
    </xf>
    <xf numFmtId="0" fontId="20" fillId="25" borderId="10" xfId="0" applyFont="1" applyFill="1" applyBorder="1" applyAlignment="1" quotePrefix="1">
      <alignment horizontal="center" vertical="center"/>
    </xf>
    <xf numFmtId="49" fontId="20" fillId="0" borderId="10" xfId="0" applyNumberFormat="1" applyFont="1" applyBorder="1" applyAlignment="1" quotePrefix="1">
      <alignment horizontal="center" vertical="center"/>
    </xf>
    <xf numFmtId="0" fontId="20" fillId="24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42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42" fillId="22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0" fillId="24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24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center" vertical="center"/>
    </xf>
    <xf numFmtId="1" fontId="40" fillId="25" borderId="10" xfId="0" applyNumberFormat="1" applyFont="1" applyFill="1" applyBorder="1" applyAlignment="1">
      <alignment horizontal="center" vertical="center" wrapText="1"/>
    </xf>
    <xf numFmtId="0" fontId="42" fillId="25" borderId="0" xfId="0" applyFont="1" applyFill="1" applyAlignment="1">
      <alignment/>
    </xf>
    <xf numFmtId="1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2" fontId="40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20" fillId="0" borderId="14" xfId="0" applyFont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justify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25" fillId="24" borderId="14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13" fillId="0" borderId="15" xfId="0" applyFont="1" applyBorder="1" applyAlignment="1">
      <alignment horizontal="center" wrapText="1"/>
    </xf>
    <xf numFmtId="49" fontId="13" fillId="24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3" fillId="24" borderId="16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left" wrapText="1"/>
    </xf>
    <xf numFmtId="0" fontId="25" fillId="0" borderId="13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25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 quotePrefix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24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quotePrefix="1">
      <alignment horizontal="center" vertical="center"/>
    </xf>
    <xf numFmtId="1" fontId="40" fillId="25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49" fontId="11" fillId="24" borderId="16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1" fillId="24" borderId="16" xfId="0" applyFont="1" applyFill="1" applyBorder="1" applyAlignment="1" quotePrefix="1">
      <alignment horizontal="center" vertical="center"/>
    </xf>
    <xf numFmtId="0" fontId="11" fillId="24" borderId="10" xfId="0" applyFont="1" applyFill="1" applyBorder="1" applyAlignment="1" quotePrefix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5" fillId="0" borderId="12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24" borderId="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184" fontId="48" fillId="24" borderId="10" xfId="0" applyNumberFormat="1" applyFont="1" applyFill="1" applyBorder="1" applyAlignment="1">
      <alignment/>
    </xf>
    <xf numFmtId="184" fontId="25" fillId="24" borderId="10" xfId="0" applyNumberFormat="1" applyFont="1" applyFill="1" applyBorder="1" applyAlignment="1" applyProtection="1">
      <alignment vertical="center"/>
      <protection locked="0"/>
    </xf>
    <xf numFmtId="1" fontId="51" fillId="24" borderId="10" xfId="0" applyNumberFormat="1" applyFont="1" applyFill="1" applyBorder="1" applyAlignment="1">
      <alignment horizontal="center"/>
    </xf>
    <xf numFmtId="184" fontId="48" fillId="24" borderId="21" xfId="0" applyNumberFormat="1" applyFont="1" applyFill="1" applyBorder="1" applyAlignment="1">
      <alignment/>
    </xf>
    <xf numFmtId="184" fontId="25" fillId="24" borderId="21" xfId="0" applyNumberFormat="1" applyFont="1" applyFill="1" applyBorder="1" applyAlignment="1" applyProtection="1">
      <alignment vertical="center"/>
      <protection locked="0"/>
    </xf>
    <xf numFmtId="1" fontId="51" fillId="24" borderId="21" xfId="0" applyNumberFormat="1" applyFont="1" applyFill="1" applyBorder="1" applyAlignment="1">
      <alignment horizontal="center"/>
    </xf>
    <xf numFmtId="0" fontId="25" fillId="0" borderId="21" xfId="108" applyFont="1" applyFill="1" applyBorder="1" applyAlignment="1" applyProtection="1">
      <alignment horizontal="center"/>
      <protection/>
    </xf>
    <xf numFmtId="184" fontId="48" fillId="24" borderId="21" xfId="0" applyNumberFormat="1" applyFont="1" applyFill="1" applyBorder="1" applyAlignment="1">
      <alignment horizontal="center"/>
    </xf>
    <xf numFmtId="184" fontId="25" fillId="24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10" xfId="108" applyFont="1" applyFill="1" applyBorder="1" applyAlignment="1" applyProtection="1">
      <alignment horizontal="left"/>
      <protection/>
    </xf>
    <xf numFmtId="184" fontId="48" fillId="24" borderId="22" xfId="0" applyNumberFormat="1" applyFont="1" applyFill="1" applyBorder="1" applyAlignment="1">
      <alignment/>
    </xf>
    <xf numFmtId="184" fontId="25" fillId="24" borderId="22" xfId="0" applyNumberFormat="1" applyFont="1" applyFill="1" applyBorder="1" applyAlignment="1" applyProtection="1">
      <alignment vertical="center"/>
      <protection locked="0"/>
    </xf>
    <xf numFmtId="1" fontId="51" fillId="24" borderId="22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184" fontId="52" fillId="24" borderId="10" xfId="0" applyNumberFormat="1" applyFont="1" applyFill="1" applyBorder="1" applyAlignment="1">
      <alignment horizontal="center"/>
    </xf>
    <xf numFmtId="1" fontId="47" fillId="24" borderId="10" xfId="0" applyNumberFormat="1" applyFont="1" applyFill="1" applyBorder="1" applyAlignment="1">
      <alignment horizontal="center"/>
    </xf>
    <xf numFmtId="18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84" fontId="54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18" fillId="0" borderId="22" xfId="105" applyFont="1" applyBorder="1" applyAlignment="1">
      <alignment horizontal="center" vertical="center" wrapText="1"/>
      <protection/>
    </xf>
    <xf numFmtId="0" fontId="51" fillId="0" borderId="10" xfId="105" applyNumberFormat="1" applyFont="1" applyFill="1" applyBorder="1" applyAlignment="1" applyProtection="1">
      <alignment horizontal="center" vertical="center" wrapText="1"/>
      <protection/>
    </xf>
    <xf numFmtId="0" fontId="5" fillId="0" borderId="10" xfId="105" applyFont="1" applyFill="1" applyBorder="1" applyAlignment="1">
      <alignment horizontal="center" vertical="center" wrapText="1"/>
      <protection/>
    </xf>
    <xf numFmtId="0" fontId="19" fillId="0" borderId="0" xfId="105" applyNumberFormat="1" applyFont="1" applyFill="1" applyBorder="1" applyAlignment="1" applyProtection="1">
      <alignment horizontal="center" vertical="center" wrapText="1"/>
      <protection/>
    </xf>
    <xf numFmtId="0" fontId="23" fillId="0" borderId="0" xfId="105" applyNumberFormat="1" applyFont="1" applyFill="1" applyBorder="1" applyAlignment="1" applyProtection="1">
      <alignment horizontal="center" vertical="center" wrapText="1"/>
      <protection/>
    </xf>
    <xf numFmtId="0" fontId="2" fillId="0" borderId="0" xfId="105" applyNumberFormat="1" applyFont="1" applyFill="1" applyAlignment="1" applyProtection="1">
      <alignment/>
      <protection/>
    </xf>
    <xf numFmtId="0" fontId="2" fillId="0" borderId="0" xfId="105" applyNumberFormat="1" applyFont="1" applyFill="1" applyBorder="1" applyAlignment="1" applyProtection="1">
      <alignment/>
      <protection/>
    </xf>
    <xf numFmtId="0" fontId="46" fillId="0" borderId="0" xfId="105" applyNumberFormat="1" applyFont="1" applyFill="1" applyBorder="1" applyAlignment="1" applyProtection="1">
      <alignment/>
      <protection/>
    </xf>
    <xf numFmtId="0" fontId="23" fillId="0" borderId="0" xfId="105" applyNumberFormat="1" applyFont="1" applyFill="1" applyBorder="1" applyAlignment="1" applyProtection="1">
      <alignment vertical="center" wrapText="1"/>
      <protection/>
    </xf>
    <xf numFmtId="0" fontId="46" fillId="0" borderId="0" xfId="105" applyFont="1" applyFill="1">
      <alignment/>
      <protection/>
    </xf>
    <xf numFmtId="0" fontId="23" fillId="0" borderId="0" xfId="105" applyNumberFormat="1" applyFont="1" applyFill="1" applyBorder="1" applyAlignment="1" applyProtection="1">
      <alignment horizontal="right" vertical="center"/>
      <protection/>
    </xf>
    <xf numFmtId="0" fontId="46" fillId="0" borderId="0" xfId="105" applyNumberFormat="1" applyFont="1" applyFill="1" applyAlignment="1" applyProtection="1">
      <alignment/>
      <protection/>
    </xf>
    <xf numFmtId="0" fontId="46" fillId="0" borderId="23" xfId="105" applyNumberFormat="1" applyFont="1" applyFill="1" applyBorder="1" applyAlignment="1" applyProtection="1">
      <alignment/>
      <protection/>
    </xf>
    <xf numFmtId="0" fontId="46" fillId="0" borderId="24" xfId="105" applyNumberFormat="1" applyFont="1" applyFill="1" applyBorder="1" applyAlignment="1" applyProtection="1">
      <alignment/>
      <protection/>
    </xf>
    <xf numFmtId="0" fontId="6" fillId="0" borderId="22" xfId="105" applyFont="1" applyBorder="1" applyAlignment="1">
      <alignment horizontal="center" vertical="center" wrapText="1"/>
      <protection/>
    </xf>
    <xf numFmtId="0" fontId="18" fillId="0" borderId="22" xfId="105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105" applyFont="1" applyFill="1" applyBorder="1" applyAlignment="1">
      <alignment horizontal="center" vertical="center" wrapText="1"/>
      <protection/>
    </xf>
    <xf numFmtId="0" fontId="62" fillId="0" borderId="22" xfId="105" applyNumberFormat="1" applyFont="1" applyFill="1" applyBorder="1" applyAlignment="1" applyProtection="1">
      <alignment horizontal="center" vertical="center" wrapText="1"/>
      <protection/>
    </xf>
    <xf numFmtId="0" fontId="62" fillId="0" borderId="10" xfId="105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NumberFormat="1" applyFont="1" applyFill="1" applyBorder="1" applyAlignment="1" applyProtection="1">
      <alignment/>
      <protection/>
    </xf>
    <xf numFmtId="49" fontId="11" fillId="0" borderId="22" xfId="105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NumberFormat="1" applyFont="1" applyFill="1" applyAlignment="1" applyProtection="1">
      <alignment/>
      <protection/>
    </xf>
    <xf numFmtId="0" fontId="48" fillId="0" borderId="0" xfId="105" applyFont="1" applyFill="1">
      <alignment/>
      <protection/>
    </xf>
    <xf numFmtId="0" fontId="25" fillId="0" borderId="22" xfId="105" applyNumberFormat="1" applyFont="1" applyFill="1" applyBorder="1" applyAlignment="1" applyProtection="1">
      <alignment horizontal="center" vertical="center" wrapText="1"/>
      <protection/>
    </xf>
    <xf numFmtId="49" fontId="25" fillId="0" borderId="22" xfId="105" applyNumberFormat="1" applyFont="1" applyFill="1" applyBorder="1" applyAlignment="1" applyProtection="1">
      <alignment horizontal="center" vertical="center" wrapText="1"/>
      <protection/>
    </xf>
    <xf numFmtId="0" fontId="25" fillId="0" borderId="10" xfId="105" applyFont="1" applyFill="1" applyBorder="1" applyAlignment="1">
      <alignment vertical="center" wrapText="1"/>
      <protection/>
    </xf>
    <xf numFmtId="3" fontId="52" fillId="0" borderId="22" xfId="105" applyNumberFormat="1" applyFont="1" applyFill="1" applyBorder="1" applyAlignment="1" applyProtection="1">
      <alignment horizontal="center" vertical="center" wrapText="1"/>
      <protection/>
    </xf>
    <xf numFmtId="3" fontId="63" fillId="0" borderId="21" xfId="105" applyNumberFormat="1" applyFont="1" applyFill="1" applyBorder="1" applyAlignment="1" applyProtection="1">
      <alignment horizontal="center" vertical="center" wrapText="1"/>
      <protection/>
    </xf>
    <xf numFmtId="3" fontId="64" fillId="0" borderId="22" xfId="105" applyNumberFormat="1" applyFont="1" applyFill="1" applyBorder="1" applyAlignment="1" applyProtection="1">
      <alignment horizontal="center" vertical="center" wrapText="1"/>
      <protection/>
    </xf>
    <xf numFmtId="3" fontId="64" fillId="0" borderId="10" xfId="105" applyNumberFormat="1" applyFont="1" applyFill="1" applyBorder="1" applyAlignment="1" applyProtection="1">
      <alignment horizontal="center" vertical="center" wrapText="1"/>
      <protection/>
    </xf>
    <xf numFmtId="0" fontId="25" fillId="0" borderId="10" xfId="105" applyFont="1" applyBorder="1" applyAlignment="1">
      <alignment horizontal="center" vertical="center" wrapText="1"/>
      <protection/>
    </xf>
    <xf numFmtId="49" fontId="25" fillId="0" borderId="10" xfId="105" applyNumberFormat="1" applyFont="1" applyBorder="1" applyAlignment="1">
      <alignment horizontal="center" vertical="center" wrapText="1"/>
      <protection/>
    </xf>
    <xf numFmtId="0" fontId="19" fillId="0" borderId="10" xfId="105" applyFont="1" applyBorder="1" applyAlignment="1">
      <alignment horizontal="justify" vertical="center" wrapText="1"/>
      <protection/>
    </xf>
    <xf numFmtId="3" fontId="19" fillId="0" borderId="10" xfId="105" applyNumberFormat="1" applyFont="1" applyFill="1" applyBorder="1" applyAlignment="1" applyProtection="1">
      <alignment horizontal="center" vertical="center"/>
      <protection/>
    </xf>
    <xf numFmtId="0" fontId="23" fillId="0" borderId="0" xfId="106" applyFont="1" applyFill="1">
      <alignment/>
      <protection/>
    </xf>
    <xf numFmtId="0" fontId="23" fillId="0" borderId="0" xfId="106" applyFont="1" applyFill="1" applyAlignment="1">
      <alignment horizontal="center"/>
      <protection/>
    </xf>
    <xf numFmtId="0" fontId="19" fillId="0" borderId="0" xfId="106" applyFont="1" applyFill="1" applyAlignment="1">
      <alignment vertical="top" wrapText="1"/>
      <protection/>
    </xf>
    <xf numFmtId="0" fontId="19" fillId="0" borderId="0" xfId="106" applyFont="1" applyFill="1" applyAlignment="1">
      <alignment horizontal="center" vertical="top" wrapText="1"/>
      <protection/>
    </xf>
    <xf numFmtId="0" fontId="65" fillId="0" borderId="0" xfId="106" applyNumberFormat="1" applyFont="1" applyFill="1" applyBorder="1" applyAlignment="1" applyProtection="1">
      <alignment vertical="center"/>
      <protection/>
    </xf>
    <xf numFmtId="0" fontId="19" fillId="0" borderId="25" xfId="106" applyNumberFormat="1" applyFont="1" applyFill="1" applyBorder="1" applyAlignment="1" applyProtection="1">
      <alignment horizontal="right" vertical="center"/>
      <protection/>
    </xf>
    <xf numFmtId="0" fontId="23" fillId="0" borderId="10" xfId="106" applyFont="1" applyFill="1" applyBorder="1" applyAlignment="1">
      <alignment horizontal="center" vertical="center" wrapText="1"/>
      <protection/>
    </xf>
    <xf numFmtId="49" fontId="19" fillId="0" borderId="10" xfId="106" applyNumberFormat="1" applyFont="1" applyFill="1" applyBorder="1" applyAlignment="1">
      <alignment horizontal="center" vertical="center" wrapText="1"/>
      <protection/>
    </xf>
    <xf numFmtId="0" fontId="67" fillId="0" borderId="0" xfId="106" applyFont="1" applyFill="1">
      <alignment/>
      <protection/>
    </xf>
    <xf numFmtId="0" fontId="19" fillId="0" borderId="10" xfId="106" applyFont="1" applyFill="1" applyBorder="1" applyAlignment="1">
      <alignment vertical="center"/>
      <protection/>
    </xf>
    <xf numFmtId="0" fontId="19" fillId="0" borderId="10" xfId="106" applyFont="1" applyFill="1" applyBorder="1" applyAlignment="1">
      <alignment horizontal="center" vertical="center"/>
      <protection/>
    </xf>
    <xf numFmtId="0" fontId="23" fillId="0" borderId="0" xfId="106" applyFont="1" applyFill="1" applyAlignment="1">
      <alignment vertical="center"/>
      <protection/>
    </xf>
    <xf numFmtId="4" fontId="23" fillId="0" borderId="0" xfId="106" applyNumberFormat="1" applyFont="1" applyFill="1">
      <alignment/>
      <protection/>
    </xf>
    <xf numFmtId="4" fontId="19" fillId="0" borderId="0" xfId="106" applyNumberFormat="1" applyFont="1" applyFill="1" applyAlignment="1">
      <alignment horizontal="right"/>
      <protection/>
    </xf>
    <xf numFmtId="0" fontId="67" fillId="0" borderId="0" xfId="106" applyFont="1" applyFill="1" applyAlignment="1">
      <alignment horizontal="center"/>
      <protection/>
    </xf>
    <xf numFmtId="0" fontId="19" fillId="0" borderId="0" xfId="106" applyFont="1" applyFill="1" applyAlignment="1">
      <alignment horizontal="right"/>
      <protection/>
    </xf>
    <xf numFmtId="3" fontId="19" fillId="0" borderId="0" xfId="106" applyNumberFormat="1" applyFont="1" applyFill="1" applyAlignment="1">
      <alignment horizontal="right"/>
      <protection/>
    </xf>
    <xf numFmtId="0" fontId="68" fillId="0" borderId="0" xfId="106" applyFont="1" applyFill="1" applyAlignment="1">
      <alignment horizontal="right"/>
      <protection/>
    </xf>
    <xf numFmtId="0" fontId="69" fillId="0" borderId="0" xfId="107" applyFont="1" applyAlignment="1">
      <alignment horizontal="right"/>
      <protection/>
    </xf>
    <xf numFmtId="0" fontId="0" fillId="0" borderId="0" xfId="107" applyFont="1">
      <alignment/>
      <protection/>
    </xf>
    <xf numFmtId="0" fontId="56" fillId="0" borderId="0" xfId="107" applyFont="1" applyAlignment="1">
      <alignment horizontal="center"/>
      <protection/>
    </xf>
    <xf numFmtId="0" fontId="16" fillId="0" borderId="0" xfId="107" applyFont="1" applyAlignment="1">
      <alignment horizontal="center"/>
      <protection/>
    </xf>
    <xf numFmtId="0" fontId="4" fillId="0" borderId="0" xfId="107" applyFont="1" applyAlignment="1">
      <alignment horizontal="right"/>
      <protection/>
    </xf>
    <xf numFmtId="0" fontId="55" fillId="0" borderId="0" xfId="107" applyFont="1" applyAlignment="1">
      <alignment horizontal="center"/>
      <protection/>
    </xf>
    <xf numFmtId="0" fontId="71" fillId="0" borderId="0" xfId="107" applyFont="1">
      <alignment/>
      <protection/>
    </xf>
    <xf numFmtId="0" fontId="2" fillId="0" borderId="0" xfId="107" applyFont="1" applyAlignment="1">
      <alignment horizontal="center"/>
      <protection/>
    </xf>
    <xf numFmtId="0" fontId="2" fillId="0" borderId="0" xfId="107" applyFont="1">
      <alignment/>
      <protection/>
    </xf>
    <xf numFmtId="0" fontId="4" fillId="0" borderId="16" xfId="107" applyFont="1" applyBorder="1" applyAlignment="1">
      <alignment horizontal="center" vertical="top" wrapText="1"/>
      <protection/>
    </xf>
    <xf numFmtId="0" fontId="4" fillId="0" borderId="10" xfId="107" applyFont="1" applyBorder="1" applyAlignment="1">
      <alignment horizontal="center" vertical="top" wrapText="1"/>
      <protection/>
    </xf>
    <xf numFmtId="0" fontId="14" fillId="0" borderId="10" xfId="107" applyFont="1" applyBorder="1" applyAlignment="1">
      <alignment horizontal="center" vertical="top" wrapText="1"/>
      <protection/>
    </xf>
    <xf numFmtId="0" fontId="14" fillId="0" borderId="18" xfId="107" applyFont="1" applyBorder="1" applyAlignment="1">
      <alignment horizontal="center" vertical="top" wrapText="1"/>
      <protection/>
    </xf>
    <xf numFmtId="0" fontId="17" fillId="0" borderId="16" xfId="107" applyFont="1" applyFill="1" applyBorder="1" applyAlignment="1">
      <alignment horizontal="center" vertical="center" wrapText="1"/>
      <protection/>
    </xf>
    <xf numFmtId="0" fontId="17" fillId="0" borderId="10" xfId="107" applyFont="1" applyFill="1" applyBorder="1" applyAlignment="1">
      <alignment horizontal="center" vertical="center" wrapText="1"/>
      <protection/>
    </xf>
    <xf numFmtId="2" fontId="17" fillId="0" borderId="10" xfId="107" applyNumberFormat="1" applyFont="1" applyFill="1" applyBorder="1" applyAlignment="1">
      <alignment horizontal="center" vertical="center" wrapText="1"/>
      <protection/>
    </xf>
    <xf numFmtId="0" fontId="2" fillId="0" borderId="16" xfId="107" applyFont="1" applyFill="1" applyBorder="1" applyAlignment="1">
      <alignment horizontal="center" vertical="center" wrapText="1"/>
      <protection/>
    </xf>
    <xf numFmtId="0" fontId="2" fillId="0" borderId="10" xfId="107" applyFont="1" applyFill="1" applyBorder="1" applyAlignment="1">
      <alignment vertical="center" wrapText="1"/>
      <protection/>
    </xf>
    <xf numFmtId="2" fontId="2" fillId="0" borderId="10" xfId="107" applyNumberFormat="1" applyFont="1" applyBorder="1" applyAlignment="1">
      <alignment horizontal="center" vertical="top" wrapText="1"/>
      <protection/>
    </xf>
    <xf numFmtId="2" fontId="2" fillId="0" borderId="10" xfId="107" applyNumberFormat="1" applyFont="1" applyFill="1" applyBorder="1" applyAlignment="1">
      <alignment horizontal="center" vertical="center" wrapText="1"/>
      <protection/>
    </xf>
    <xf numFmtId="0" fontId="2" fillId="0" borderId="19" xfId="107" applyFont="1" applyFill="1" applyBorder="1" applyAlignment="1">
      <alignment horizontal="center" vertical="center" wrapText="1"/>
      <protection/>
    </xf>
    <xf numFmtId="0" fontId="17" fillId="0" borderId="13" xfId="107" applyFont="1" applyFill="1" applyBorder="1" applyAlignment="1">
      <alignment horizontal="left" vertical="center" wrapText="1"/>
      <protection/>
    </xf>
    <xf numFmtId="2" fontId="17" fillId="0" borderId="13" xfId="107" applyNumberFormat="1" applyFont="1" applyFill="1" applyBorder="1" applyAlignment="1">
      <alignment horizontal="center" vertical="center" wrapText="1"/>
      <protection/>
    </xf>
    <xf numFmtId="0" fontId="23" fillId="0" borderId="0" xfId="107" applyFont="1" applyFill="1" applyBorder="1" applyAlignment="1">
      <alignment horizontal="left" vertical="center"/>
      <protection/>
    </xf>
    <xf numFmtId="0" fontId="24" fillId="0" borderId="0" xfId="107" applyFont="1">
      <alignment/>
      <protection/>
    </xf>
    <xf numFmtId="0" fontId="23" fillId="0" borderId="0" xfId="107" applyFont="1">
      <alignment/>
      <protection/>
    </xf>
    <xf numFmtId="2" fontId="17" fillId="0" borderId="18" xfId="107" applyNumberFormat="1" applyFont="1" applyFill="1" applyBorder="1" applyAlignment="1">
      <alignment horizontal="center" vertical="center" wrapText="1"/>
      <protection/>
    </xf>
    <xf numFmtId="2" fontId="2" fillId="0" borderId="18" xfId="107" applyNumberFormat="1" applyFont="1" applyFill="1" applyBorder="1" applyAlignment="1">
      <alignment horizontal="center" vertical="center" wrapText="1"/>
      <protection/>
    </xf>
    <xf numFmtId="2" fontId="17" fillId="0" borderId="26" xfId="107" applyNumberFormat="1" applyFont="1" applyFill="1" applyBorder="1" applyAlignment="1">
      <alignment horizontal="center" vertical="center" wrapText="1"/>
      <protection/>
    </xf>
    <xf numFmtId="0" fontId="60" fillId="0" borderId="0" xfId="105" applyNumberFormat="1" applyFont="1" applyFill="1" applyBorder="1" applyAlignment="1" applyProtection="1">
      <alignment vertical="center"/>
      <protection/>
    </xf>
    <xf numFmtId="0" fontId="61" fillId="0" borderId="25" xfId="105" applyNumberFormat="1" applyFont="1" applyFill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66" fillId="0" borderId="0" xfId="106" applyNumberFormat="1" applyFont="1" applyFill="1" applyBorder="1" applyAlignment="1" applyProtection="1">
      <alignment vertical="center"/>
      <protection/>
    </xf>
    <xf numFmtId="0" fontId="46" fillId="0" borderId="10" xfId="105" applyNumberFormat="1" applyFont="1" applyFill="1" applyBorder="1" applyAlignment="1" applyProtection="1">
      <alignment horizontal="center" vertical="center" wrapText="1"/>
      <protection/>
    </xf>
    <xf numFmtId="0" fontId="25" fillId="24" borderId="10" xfId="120" applyFont="1" applyFill="1" applyBorder="1" applyAlignment="1">
      <alignment horizontal="justify" vertical="top" wrapText="1"/>
      <protection/>
    </xf>
    <xf numFmtId="0" fontId="25" fillId="24" borderId="10" xfId="120" applyFont="1" applyFill="1" applyBorder="1" applyAlignment="1">
      <alignment horizontal="center" vertical="top" wrapText="1"/>
      <protection/>
    </xf>
    <xf numFmtId="0" fontId="11" fillId="0" borderId="18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51" fillId="24" borderId="10" xfId="0" applyFont="1" applyFill="1" applyBorder="1" applyAlignment="1">
      <alignment horizontal="center"/>
    </xf>
    <xf numFmtId="0" fontId="5" fillId="24" borderId="10" xfId="120" applyFont="1" applyFill="1" applyBorder="1" applyAlignment="1">
      <alignment wrapText="1"/>
      <protection/>
    </xf>
    <xf numFmtId="0" fontId="20" fillId="0" borderId="10" xfId="0" applyFont="1" applyBorder="1" applyAlignment="1">
      <alignment horizontal="center" vertical="center"/>
    </xf>
    <xf numFmtId="1" fontId="16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3" fillId="0" borderId="0" xfId="0" applyFont="1" applyAlignment="1">
      <alignment wrapText="1"/>
    </xf>
    <xf numFmtId="1" fontId="40" fillId="22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27" xfId="107" applyFont="1" applyBorder="1" applyAlignment="1">
      <alignment horizontal="center" vertical="top" wrapText="1"/>
      <protection/>
    </xf>
    <xf numFmtId="0" fontId="17" fillId="0" borderId="28" xfId="107" applyFont="1" applyFill="1" applyBorder="1" applyAlignment="1">
      <alignment horizontal="center" vertical="center" wrapText="1"/>
      <protection/>
    </xf>
    <xf numFmtId="0" fontId="17" fillId="0" borderId="29" xfId="107" applyFont="1" applyFill="1" applyBorder="1" applyAlignment="1">
      <alignment horizontal="center" vertical="center" wrapText="1"/>
      <protection/>
    </xf>
    <xf numFmtId="0" fontId="17" fillId="0" borderId="27" xfId="10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1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0" xfId="107" applyFont="1" applyFill="1" applyBorder="1" applyAlignment="1">
      <alignment horizontal="left" vertical="center"/>
      <protection/>
    </xf>
    <xf numFmtId="0" fontId="17" fillId="0" borderId="28" xfId="107" applyFont="1" applyBorder="1" applyAlignment="1">
      <alignment horizontal="center" vertical="top" wrapText="1"/>
      <protection/>
    </xf>
    <xf numFmtId="0" fontId="17" fillId="0" borderId="29" xfId="107" applyFont="1" applyBorder="1" applyAlignment="1">
      <alignment horizontal="center" vertical="top" wrapText="1"/>
      <protection/>
    </xf>
    <xf numFmtId="0" fontId="70" fillId="0" borderId="0" xfId="107" applyFont="1" applyAlignment="1">
      <alignment horizontal="center"/>
      <protection/>
    </xf>
    <xf numFmtId="0" fontId="40" fillId="0" borderId="30" xfId="107" applyFont="1" applyBorder="1" applyAlignment="1">
      <alignment horizontal="center" vertical="top" wrapText="1"/>
      <protection/>
    </xf>
    <xf numFmtId="0" fontId="40" fillId="0" borderId="16" xfId="107" applyFont="1" applyBorder="1" applyAlignment="1">
      <alignment horizontal="center" vertical="top" wrapText="1"/>
      <protection/>
    </xf>
    <xf numFmtId="0" fontId="40" fillId="0" borderId="31" xfId="107" applyFont="1" applyBorder="1" applyAlignment="1">
      <alignment horizontal="center" vertical="top" wrapText="1"/>
      <protection/>
    </xf>
    <xf numFmtId="0" fontId="40" fillId="0" borderId="10" xfId="107" applyFont="1" applyBorder="1" applyAlignment="1">
      <alignment horizontal="center" vertical="top" wrapText="1"/>
      <protection/>
    </xf>
    <xf numFmtId="0" fontId="40" fillId="0" borderId="18" xfId="107" applyFont="1" applyBorder="1" applyAlignment="1">
      <alignment horizontal="center" vertical="top" wrapText="1"/>
      <protection/>
    </xf>
    <xf numFmtId="0" fontId="40" fillId="0" borderId="32" xfId="107" applyFont="1" applyBorder="1" applyAlignment="1">
      <alignment horizontal="center" vertical="top" wrapText="1"/>
      <protection/>
    </xf>
    <xf numFmtId="49" fontId="13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6" fillId="0" borderId="21" xfId="105" applyFont="1" applyBorder="1" applyAlignment="1">
      <alignment horizontal="center" vertical="center" wrapText="1"/>
      <protection/>
    </xf>
    <xf numFmtId="0" fontId="6" fillId="0" borderId="35" xfId="105" applyFont="1" applyBorder="1" applyAlignment="1">
      <alignment horizontal="center" vertical="center" wrapText="1"/>
      <protection/>
    </xf>
    <xf numFmtId="0" fontId="6" fillId="0" borderId="22" xfId="105" applyFont="1" applyBorder="1" applyAlignment="1">
      <alignment horizontal="center" vertical="center" wrapText="1"/>
      <protection/>
    </xf>
    <xf numFmtId="0" fontId="18" fillId="0" borderId="10" xfId="105" applyNumberFormat="1" applyFont="1" applyFill="1" applyBorder="1" applyAlignment="1" applyProtection="1">
      <alignment horizontal="center" vertical="center" wrapText="1" shrinkToFit="1"/>
      <protection/>
    </xf>
    <xf numFmtId="0" fontId="19" fillId="0" borderId="0" xfId="105" applyNumberFormat="1" applyFont="1" applyFill="1" applyBorder="1" applyAlignment="1" applyProtection="1">
      <alignment horizontal="center" vertical="center" wrapText="1"/>
      <protection/>
    </xf>
    <xf numFmtId="0" fontId="23" fillId="0" borderId="0" xfId="105" applyNumberFormat="1" applyFont="1" applyFill="1" applyBorder="1" applyAlignment="1" applyProtection="1">
      <alignment horizontal="center" vertical="center" wrapText="1"/>
      <protection/>
    </xf>
    <xf numFmtId="0" fontId="51" fillId="0" borderId="10" xfId="105" applyNumberFormat="1" applyFont="1" applyFill="1" applyBorder="1" applyAlignment="1" applyProtection="1">
      <alignment horizontal="center" vertical="center" wrapText="1"/>
      <protection/>
    </xf>
    <xf numFmtId="0" fontId="51" fillId="0" borderId="23" xfId="105" applyNumberFormat="1" applyFont="1" applyFill="1" applyBorder="1" applyAlignment="1" applyProtection="1">
      <alignment horizontal="center" vertical="center" wrapText="1"/>
      <protection/>
    </xf>
    <xf numFmtId="0" fontId="51" fillId="0" borderId="36" xfId="105" applyNumberFormat="1" applyFont="1" applyFill="1" applyBorder="1" applyAlignment="1" applyProtection="1">
      <alignment horizontal="center" vertical="center" wrapText="1"/>
      <protection/>
    </xf>
    <xf numFmtId="0" fontId="18" fillId="0" borderId="21" xfId="105" applyFont="1" applyBorder="1" applyAlignment="1">
      <alignment horizontal="center" vertical="center" wrapText="1"/>
      <protection/>
    </xf>
    <xf numFmtId="0" fontId="18" fillId="0" borderId="35" xfId="105" applyFont="1" applyBorder="1" applyAlignment="1">
      <alignment horizontal="center" vertical="center" wrapText="1"/>
      <protection/>
    </xf>
    <xf numFmtId="0" fontId="18" fillId="0" borderId="22" xfId="105" applyFont="1" applyBorder="1" applyAlignment="1">
      <alignment horizontal="center" vertical="center" wrapText="1"/>
      <protection/>
    </xf>
    <xf numFmtId="0" fontId="25" fillId="0" borderId="10" xfId="105" applyNumberFormat="1" applyFont="1" applyFill="1" applyBorder="1" applyAlignment="1" applyProtection="1">
      <alignment horizontal="center" vertical="center" wrapText="1"/>
      <protection/>
    </xf>
    <xf numFmtId="0" fontId="5" fillId="0" borderId="10" xfId="105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7" fillId="24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25" fillId="0" borderId="29" xfId="0" applyFont="1" applyBorder="1" applyAlignment="1" applyProtection="1">
      <alignment horizontal="center" vertical="center"/>
      <protection locked="0"/>
    </xf>
    <xf numFmtId="0" fontId="46" fillId="24" borderId="12" xfId="0" applyFont="1" applyFill="1" applyBorder="1" applyAlignment="1">
      <alignment horizontal="center"/>
    </xf>
    <xf numFmtId="0" fontId="46" fillId="24" borderId="29" xfId="0" applyFont="1" applyFill="1" applyBorder="1" applyAlignment="1">
      <alignment horizontal="center"/>
    </xf>
    <xf numFmtId="0" fontId="46" fillId="24" borderId="14" xfId="0" applyFont="1" applyFill="1" applyBorder="1" applyAlignment="1">
      <alignment horizontal="center"/>
    </xf>
    <xf numFmtId="0" fontId="51" fillId="24" borderId="12" xfId="0" applyFont="1" applyFill="1" applyBorder="1" applyAlignment="1">
      <alignment horizontal="center"/>
    </xf>
    <xf numFmtId="0" fontId="51" fillId="24" borderId="29" xfId="0" applyFont="1" applyFill="1" applyBorder="1" applyAlignment="1">
      <alignment horizontal="center"/>
    </xf>
    <xf numFmtId="0" fontId="51" fillId="24" borderId="14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23" fillId="0" borderId="10" xfId="106" applyFont="1" applyFill="1" applyBorder="1" applyAlignment="1">
      <alignment horizontal="center" vertical="center" wrapText="1"/>
      <protection/>
    </xf>
    <xf numFmtId="0" fontId="23" fillId="0" borderId="21" xfId="106" applyNumberFormat="1" applyFont="1" applyFill="1" applyBorder="1" applyAlignment="1" applyProtection="1">
      <alignment horizontal="center" vertical="center" wrapText="1" shrinkToFit="1"/>
      <protection/>
    </xf>
    <xf numFmtId="0" fontId="23" fillId="0" borderId="35" xfId="106" applyNumberFormat="1" applyFont="1" applyFill="1" applyBorder="1" applyAlignment="1" applyProtection="1">
      <alignment horizontal="center" vertical="center" wrapText="1" shrinkToFit="1"/>
      <protection/>
    </xf>
    <xf numFmtId="0" fontId="19" fillId="0" borderId="0" xfId="106" applyFont="1" applyFill="1" applyAlignment="1">
      <alignment horizontal="center" vertical="top" wrapText="1"/>
      <protection/>
    </xf>
    <xf numFmtId="0" fontId="23" fillId="0" borderId="21" xfId="106" applyFont="1" applyFill="1" applyBorder="1" applyAlignment="1">
      <alignment horizontal="center" vertical="center" wrapText="1"/>
      <protection/>
    </xf>
    <xf numFmtId="0" fontId="23" fillId="0" borderId="35" xfId="106" applyFont="1" applyFill="1" applyBorder="1" applyAlignment="1">
      <alignment horizontal="center" vertical="center" wrapText="1"/>
      <protection/>
    </xf>
    <xf numFmtId="0" fontId="23" fillId="0" borderId="22" xfId="106" applyFont="1" applyFill="1" applyBorder="1" applyAlignment="1">
      <alignment horizontal="center" vertical="center" wrapText="1"/>
      <protection/>
    </xf>
    <xf numFmtId="0" fontId="23" fillId="0" borderId="39" xfId="106" applyNumberFormat="1" applyFont="1" applyFill="1" applyBorder="1" applyAlignment="1">
      <alignment horizontal="left" wrapText="1"/>
      <protection/>
    </xf>
    <xf numFmtId="0" fontId="19" fillId="0" borderId="0" xfId="106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3" fillId="0" borderId="0" xfId="106" applyNumberFormat="1" applyFont="1" applyFill="1" applyAlignment="1" applyProtection="1">
      <alignment horizontal="center" vertical="center" wrapText="1"/>
      <protection/>
    </xf>
    <xf numFmtId="49" fontId="13" fillId="0" borderId="28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11" fillId="0" borderId="3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dod_4-2021" xfId="105"/>
    <cellStyle name="Обычный_dod_6-2021" xfId="106"/>
    <cellStyle name="Обычный_додаток 2-6 2021" xfId="107"/>
    <cellStyle name="Обычный_доходи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120" zoomScaleNormal="120" zoomScalePageLayoutView="0" workbookViewId="0" topLeftCell="A13">
      <selection activeCell="A8" sqref="A8"/>
    </sheetView>
  </sheetViews>
  <sheetFormatPr defaultColWidth="9.00390625" defaultRowHeight="12.75"/>
  <cols>
    <col min="1" max="1" width="25.875" style="283" customWidth="1"/>
    <col min="2" max="2" width="38.875" style="283" customWidth="1"/>
    <col min="3" max="3" width="21.25390625" style="283" customWidth="1"/>
    <col min="4" max="4" width="22.00390625" style="283" customWidth="1"/>
    <col min="5" max="5" width="17.00390625" style="283" customWidth="1"/>
    <col min="6" max="6" width="17.125" style="283" customWidth="1"/>
    <col min="7" max="16384" width="9.125" style="283" customWidth="1"/>
  </cols>
  <sheetData>
    <row r="1" ht="12.75">
      <c r="A1" s="282"/>
    </row>
    <row r="2" ht="15.75">
      <c r="F2" s="284" t="s">
        <v>522</v>
      </c>
    </row>
    <row r="3" spans="1:6" ht="12.75">
      <c r="A3" s="283" t="s">
        <v>150</v>
      </c>
      <c r="F3" s="285" t="s">
        <v>510</v>
      </c>
    </row>
    <row r="4" ht="12.75">
      <c r="F4" s="285" t="s">
        <v>511</v>
      </c>
    </row>
    <row r="5" ht="18.75">
      <c r="A5" s="1"/>
    </row>
    <row r="6" ht="18.75">
      <c r="A6" s="1"/>
    </row>
    <row r="7" spans="1:6" ht="18.75">
      <c r="A7" s="352" t="s">
        <v>586</v>
      </c>
      <c r="B7" s="352"/>
      <c r="C7" s="352"/>
      <c r="D7" s="352"/>
      <c r="E7" s="352"/>
      <c r="F7" s="352"/>
    </row>
    <row r="8" ht="12.75">
      <c r="A8" s="286"/>
    </row>
    <row r="9" spans="1:3" ht="12.75">
      <c r="A9" s="287">
        <v>2231720000</v>
      </c>
      <c r="B9" s="288"/>
      <c r="C9" s="288"/>
    </row>
    <row r="10" spans="1:6" ht="12.75">
      <c r="A10" s="289" t="s">
        <v>512</v>
      </c>
      <c r="F10" s="290" t="s">
        <v>488</v>
      </c>
    </row>
    <row r="11" ht="13.5" thickBot="1">
      <c r="A11" s="286"/>
    </row>
    <row r="12" spans="1:6" ht="12.75">
      <c r="A12" s="353" t="s">
        <v>489</v>
      </c>
      <c r="B12" s="355" t="s">
        <v>535</v>
      </c>
      <c r="C12" s="355" t="s">
        <v>415</v>
      </c>
      <c r="D12" s="355" t="s">
        <v>17</v>
      </c>
      <c r="E12" s="355" t="s">
        <v>331</v>
      </c>
      <c r="F12" s="358"/>
    </row>
    <row r="13" spans="1:6" ht="12.75">
      <c r="A13" s="354"/>
      <c r="B13" s="356"/>
      <c r="C13" s="356"/>
      <c r="D13" s="356"/>
      <c r="E13" s="356" t="s">
        <v>415</v>
      </c>
      <c r="F13" s="357" t="s">
        <v>368</v>
      </c>
    </row>
    <row r="14" spans="1:6" ht="12.75">
      <c r="A14" s="354"/>
      <c r="B14" s="356"/>
      <c r="C14" s="356"/>
      <c r="D14" s="356"/>
      <c r="E14" s="356"/>
      <c r="F14" s="357"/>
    </row>
    <row r="15" spans="1:6" ht="12.75">
      <c r="A15" s="291">
        <v>1</v>
      </c>
      <c r="B15" s="292">
        <v>2</v>
      </c>
      <c r="C15" s="292">
        <v>3</v>
      </c>
      <c r="D15" s="292">
        <v>4</v>
      </c>
      <c r="E15" s="293">
        <v>5</v>
      </c>
      <c r="F15" s="294">
        <v>6</v>
      </c>
    </row>
    <row r="16" spans="1:6" ht="12.75">
      <c r="A16" s="350" t="s">
        <v>490</v>
      </c>
      <c r="B16" s="351"/>
      <c r="C16" s="351"/>
      <c r="D16" s="351"/>
      <c r="E16" s="351"/>
      <c r="F16" s="341"/>
    </row>
    <row r="17" spans="1:6" ht="12.75">
      <c r="A17" s="295" t="s">
        <v>491</v>
      </c>
      <c r="B17" s="296" t="s">
        <v>492</v>
      </c>
      <c r="C17" s="297">
        <f>C18+C19</f>
        <v>0</v>
      </c>
      <c r="D17" s="297">
        <f>D18+D19</f>
        <v>0</v>
      </c>
      <c r="E17" s="297">
        <f>E18+E19</f>
        <v>0</v>
      </c>
      <c r="F17" s="308">
        <f>F18+F19</f>
        <v>0</v>
      </c>
    </row>
    <row r="18" spans="1:6" ht="25.5">
      <c r="A18" s="298">
        <v>208400</v>
      </c>
      <c r="B18" s="299" t="s">
        <v>513</v>
      </c>
      <c r="C18" s="300">
        <f>D18+E18</f>
        <v>0</v>
      </c>
      <c r="D18" s="301">
        <v>0</v>
      </c>
      <c r="E18" s="301">
        <f>F18</f>
        <v>0</v>
      </c>
      <c r="F18" s="309">
        <v>0</v>
      </c>
    </row>
    <row r="19" spans="1:6" ht="20.25" customHeight="1">
      <c r="A19" s="298" t="s">
        <v>514</v>
      </c>
      <c r="B19" s="299" t="s">
        <v>515</v>
      </c>
      <c r="C19" s="300">
        <f>D19+E19</f>
        <v>0</v>
      </c>
      <c r="D19" s="301">
        <v>0</v>
      </c>
      <c r="E19" s="301">
        <v>0</v>
      </c>
      <c r="F19" s="309">
        <v>0</v>
      </c>
    </row>
    <row r="20" spans="1:6" ht="24.75" customHeight="1">
      <c r="A20" s="298" t="s">
        <v>516</v>
      </c>
      <c r="B20" s="299" t="s">
        <v>517</v>
      </c>
      <c r="C20" s="300">
        <f>D20+E20</f>
        <v>0</v>
      </c>
      <c r="D20" s="301">
        <v>0</v>
      </c>
      <c r="E20" s="301">
        <v>0</v>
      </c>
      <c r="F20" s="309">
        <v>0</v>
      </c>
    </row>
    <row r="21" spans="1:6" ht="12.75">
      <c r="A21" s="342" t="s">
        <v>494</v>
      </c>
      <c r="B21" s="343"/>
      <c r="C21" s="343"/>
      <c r="D21" s="343"/>
      <c r="E21" s="343"/>
      <c r="F21" s="344"/>
    </row>
    <row r="22" spans="1:6" ht="12.75">
      <c r="A22" s="295" t="s">
        <v>518</v>
      </c>
      <c r="B22" s="296" t="s">
        <v>495</v>
      </c>
      <c r="C22" s="297">
        <f>C23+C24</f>
        <v>0</v>
      </c>
      <c r="D22" s="297">
        <f>D23+D24</f>
        <v>0</v>
      </c>
      <c r="E22" s="297">
        <f>E23+E24</f>
        <v>0</v>
      </c>
      <c r="F22" s="308">
        <f>F23+F24</f>
        <v>0</v>
      </c>
    </row>
    <row r="23" spans="1:6" ht="25.5">
      <c r="A23" s="298">
        <v>602400</v>
      </c>
      <c r="B23" s="299" t="s">
        <v>513</v>
      </c>
      <c r="C23" s="301">
        <f>D23+E23</f>
        <v>0</v>
      </c>
      <c r="D23" s="301">
        <v>0</v>
      </c>
      <c r="E23" s="301">
        <f>F23</f>
        <v>0</v>
      </c>
      <c r="F23" s="309">
        <v>0</v>
      </c>
    </row>
    <row r="24" spans="1:6" ht="25.5">
      <c r="A24" s="298">
        <v>602100</v>
      </c>
      <c r="B24" s="299" t="s">
        <v>519</v>
      </c>
      <c r="C24" s="301">
        <f>D24+E24</f>
        <v>0</v>
      </c>
      <c r="D24" s="301">
        <v>0</v>
      </c>
      <c r="E24" s="301">
        <v>0</v>
      </c>
      <c r="F24" s="309">
        <v>0</v>
      </c>
    </row>
    <row r="25" spans="1:6" ht="25.5">
      <c r="A25" s="298">
        <v>602200</v>
      </c>
      <c r="B25" s="299" t="s">
        <v>520</v>
      </c>
      <c r="C25" s="301">
        <f>D25+E25</f>
        <v>0</v>
      </c>
      <c r="D25" s="301">
        <v>0</v>
      </c>
      <c r="E25" s="301">
        <v>0</v>
      </c>
      <c r="F25" s="309">
        <v>0</v>
      </c>
    </row>
    <row r="26" spans="1:6" ht="13.5" thickBot="1">
      <c r="A26" s="302"/>
      <c r="B26" s="303" t="s">
        <v>493</v>
      </c>
      <c r="C26" s="304">
        <v>0</v>
      </c>
      <c r="D26" s="304">
        <f>D22</f>
        <v>0</v>
      </c>
      <c r="E26" s="304">
        <f>E22</f>
        <v>0</v>
      </c>
      <c r="F26" s="310">
        <f>F22</f>
        <v>0</v>
      </c>
    </row>
    <row r="29" spans="1:7" ht="18.75">
      <c r="A29" s="349" t="s">
        <v>521</v>
      </c>
      <c r="B29" s="349"/>
      <c r="C29" s="305"/>
      <c r="D29" s="306"/>
      <c r="E29" s="307" t="s">
        <v>542</v>
      </c>
      <c r="F29" s="307"/>
      <c r="G29" s="306"/>
    </row>
  </sheetData>
  <sheetProtection/>
  <mergeCells count="11">
    <mergeCell ref="A29:B29"/>
    <mergeCell ref="A16:F16"/>
    <mergeCell ref="A21:F21"/>
    <mergeCell ref="A7:F7"/>
    <mergeCell ref="A12:A14"/>
    <mergeCell ref="B12:B14"/>
    <mergeCell ref="C12:C14"/>
    <mergeCell ref="F13:F14"/>
    <mergeCell ref="E12:F12"/>
    <mergeCell ref="D12:D14"/>
    <mergeCell ref="E13:E1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3"/>
  <sheetViews>
    <sheetView tabSelected="1" zoomScaleSheetLayoutView="120" zoomScalePageLayoutView="0" workbookViewId="0" topLeftCell="C9">
      <pane ySplit="9" topLeftCell="BM18" activePane="bottomLeft" state="frozen"/>
      <selection pane="topLeft" activeCell="B9" sqref="B9"/>
      <selection pane="bottomLeft" activeCell="I20" sqref="I20"/>
    </sheetView>
  </sheetViews>
  <sheetFormatPr defaultColWidth="9.00390625" defaultRowHeight="12.75"/>
  <cols>
    <col min="1" max="1" width="9.25390625" style="0" hidden="1" customWidth="1"/>
    <col min="2" max="2" width="10.375" style="0" customWidth="1"/>
    <col min="3" max="3" width="9.875" style="0" customWidth="1"/>
    <col min="4" max="4" width="10.875" style="0" customWidth="1"/>
    <col min="5" max="5" width="35.125" style="0" customWidth="1"/>
    <col min="6" max="6" width="13.625" style="0" customWidth="1"/>
    <col min="7" max="7" width="12.875" style="0" customWidth="1"/>
    <col min="8" max="8" width="11.125" style="0" customWidth="1"/>
    <col min="9" max="9" width="12.00390625" style="0" customWidth="1"/>
    <col min="10" max="10" width="10.625" style="0" customWidth="1"/>
    <col min="11" max="12" width="11.75390625" style="0" customWidth="1"/>
    <col min="13" max="13" width="11.25390625" style="0" customWidth="1"/>
    <col min="14" max="14" width="10.00390625" style="0" customWidth="1"/>
    <col min="15" max="15" width="9.25390625" style="0" customWidth="1"/>
    <col min="16" max="16" width="12.75390625" style="0" customWidth="1"/>
    <col min="17" max="17" width="14.25390625" style="0" customWidth="1"/>
  </cols>
  <sheetData>
    <row r="1" spans="16:17" ht="14.25" customHeight="1">
      <c r="P1" s="192" t="s">
        <v>468</v>
      </c>
      <c r="Q1" s="192"/>
    </row>
    <row r="2" spans="16:17" ht="12.75">
      <c r="P2" s="192" t="s">
        <v>45</v>
      </c>
      <c r="Q2" s="192"/>
    </row>
    <row r="3" spans="16:17" ht="12.75">
      <c r="P3" s="192" t="s">
        <v>532</v>
      </c>
      <c r="Q3" s="192"/>
    </row>
    <row r="4" spans="2:16" ht="12.75">
      <c r="B4" s="3"/>
      <c r="C4" s="3"/>
      <c r="D4" s="3"/>
      <c r="P4" s="7"/>
    </row>
    <row r="5" spans="2:4" ht="12.75">
      <c r="B5" s="3"/>
      <c r="C5" s="3"/>
      <c r="D5" s="3"/>
    </row>
    <row r="6" spans="2:17" ht="20.25" customHeight="1">
      <c r="B6" s="338" t="s">
        <v>591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2:17" ht="17.25" hidden="1">
      <c r="B7" s="338" t="s">
        <v>5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ht="12.75" hidden="1"/>
    <row r="9" spans="2:4" ht="12.75">
      <c r="B9" s="2"/>
      <c r="C9" s="339" t="s">
        <v>541</v>
      </c>
      <c r="D9" s="339"/>
    </row>
    <row r="10" spans="2:17" ht="12.75">
      <c r="B10" s="2"/>
      <c r="C10" s="345" t="s">
        <v>408</v>
      </c>
      <c r="D10" s="345"/>
      <c r="Q10" s="2" t="s">
        <v>488</v>
      </c>
    </row>
    <row r="11" spans="2:17" ht="13.5" thickBot="1">
      <c r="B11" s="2"/>
      <c r="C11" s="2"/>
      <c r="D11" s="2"/>
      <c r="Q11" s="2"/>
    </row>
    <row r="12" spans="1:17" ht="15.75" customHeight="1">
      <c r="A12" s="362" t="s">
        <v>70</v>
      </c>
      <c r="B12" s="340" t="s">
        <v>176</v>
      </c>
      <c r="C12" s="340" t="s">
        <v>401</v>
      </c>
      <c r="D12" s="340" t="s">
        <v>402</v>
      </c>
      <c r="E12" s="340" t="s">
        <v>403</v>
      </c>
      <c r="F12" s="348" t="s">
        <v>17</v>
      </c>
      <c r="G12" s="348"/>
      <c r="H12" s="348"/>
      <c r="I12" s="348"/>
      <c r="J12" s="348"/>
      <c r="K12" s="348" t="s">
        <v>331</v>
      </c>
      <c r="L12" s="348"/>
      <c r="M12" s="348"/>
      <c r="N12" s="348"/>
      <c r="O12" s="348"/>
      <c r="P12" s="348"/>
      <c r="Q12" s="348" t="s">
        <v>0</v>
      </c>
    </row>
    <row r="13" spans="1:17" ht="12.75">
      <c r="A13" s="363"/>
      <c r="B13" s="340"/>
      <c r="C13" s="340"/>
      <c r="D13" s="340"/>
      <c r="E13" s="340"/>
      <c r="F13" s="347" t="s">
        <v>404</v>
      </c>
      <c r="G13" s="347" t="s">
        <v>405</v>
      </c>
      <c r="H13" s="347" t="s">
        <v>2</v>
      </c>
      <c r="I13" s="347"/>
      <c r="J13" s="347" t="s">
        <v>369</v>
      </c>
      <c r="K13" s="371" t="s">
        <v>406</v>
      </c>
      <c r="L13" s="347" t="s">
        <v>368</v>
      </c>
      <c r="M13" s="347" t="s">
        <v>405</v>
      </c>
      <c r="N13" s="347" t="s">
        <v>2</v>
      </c>
      <c r="O13" s="347"/>
      <c r="P13" s="347" t="s">
        <v>369</v>
      </c>
      <c r="Q13" s="348"/>
    </row>
    <row r="14" spans="1:17" ht="12.75">
      <c r="A14" s="363"/>
      <c r="B14" s="340"/>
      <c r="C14" s="340"/>
      <c r="D14" s="340"/>
      <c r="E14" s="340"/>
      <c r="F14" s="347"/>
      <c r="G14" s="347"/>
      <c r="H14" s="347"/>
      <c r="I14" s="347"/>
      <c r="J14" s="347"/>
      <c r="K14" s="371"/>
      <c r="L14" s="347"/>
      <c r="M14" s="347"/>
      <c r="N14" s="347"/>
      <c r="O14" s="347"/>
      <c r="P14" s="347"/>
      <c r="Q14" s="348"/>
    </row>
    <row r="15" spans="1:17" ht="13.5" customHeight="1">
      <c r="A15" s="363"/>
      <c r="B15" s="340"/>
      <c r="C15" s="340"/>
      <c r="D15" s="340"/>
      <c r="E15" s="340"/>
      <c r="F15" s="347"/>
      <c r="G15" s="347"/>
      <c r="H15" s="347" t="s">
        <v>3</v>
      </c>
      <c r="I15" s="347" t="s">
        <v>4</v>
      </c>
      <c r="J15" s="347"/>
      <c r="K15" s="371"/>
      <c r="L15" s="347"/>
      <c r="M15" s="347"/>
      <c r="N15" s="347" t="s">
        <v>3</v>
      </c>
      <c r="O15" s="347" t="s">
        <v>4</v>
      </c>
      <c r="P15" s="347"/>
      <c r="Q15" s="348"/>
    </row>
    <row r="16" spans="1:17" ht="51" customHeight="1" thickBot="1">
      <c r="A16" s="364"/>
      <c r="B16" s="340"/>
      <c r="C16" s="340"/>
      <c r="D16" s="340"/>
      <c r="E16" s="340"/>
      <c r="F16" s="347"/>
      <c r="G16" s="347"/>
      <c r="H16" s="347"/>
      <c r="I16" s="347"/>
      <c r="J16" s="347"/>
      <c r="K16" s="371"/>
      <c r="L16" s="347"/>
      <c r="M16" s="347"/>
      <c r="N16" s="347"/>
      <c r="O16" s="347"/>
      <c r="P16" s="347"/>
      <c r="Q16" s="348"/>
    </row>
    <row r="17" spans="1:17" ht="13.5" customHeight="1" thickBot="1">
      <c r="A17" s="23">
        <v>1</v>
      </c>
      <c r="B17" s="46">
        <v>1</v>
      </c>
      <c r="C17" s="46">
        <v>2</v>
      </c>
      <c r="D17" s="46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  <c r="O17" s="46">
        <v>14</v>
      </c>
      <c r="P17" s="46">
        <v>15</v>
      </c>
      <c r="Q17" s="46" t="s">
        <v>198</v>
      </c>
    </row>
    <row r="18" spans="1:22" ht="48" customHeight="1">
      <c r="A18" s="40"/>
      <c r="B18" s="366" t="s">
        <v>548</v>
      </c>
      <c r="C18" s="367"/>
      <c r="D18" s="368"/>
      <c r="E18" s="5" t="s">
        <v>549</v>
      </c>
      <c r="F18" s="79">
        <f>G18+J18</f>
        <v>2161400</v>
      </c>
      <c r="G18" s="83">
        <f>G20+G24+G27+G28+G30+G31+G32+G33+G35+G37</f>
        <v>2161400</v>
      </c>
      <c r="H18" s="83">
        <f>H20+H24+H27+H28+H30+H31+H32+H33+H35</f>
        <v>1249648</v>
      </c>
      <c r="I18" s="83">
        <f>I20+I24+I27+I28+I30+I31+I32+I33+I35</f>
        <v>196400</v>
      </c>
      <c r="J18" s="83">
        <f>J20+J24+J27+J28+J30+J31+J32+J33+J35</f>
        <v>0</v>
      </c>
      <c r="K18" s="83">
        <f>M18+P18</f>
        <v>0</v>
      </c>
      <c r="L18" s="83">
        <f>L20+L24+L27+L28+L30+L31+L32+L33+L35+L37+L29</f>
        <v>0</v>
      </c>
      <c r="M18" s="83">
        <f>M20+M24+M27+M28+M30+M31+M32+M33+M35+M37+M29</f>
        <v>0</v>
      </c>
      <c r="N18" s="83">
        <f>N20+N24+N27+N28+N30+N31+N32+N33+N35+N37+N29</f>
        <v>0</v>
      </c>
      <c r="O18" s="83">
        <f>O20+O24+O27+O28+O30+O31+O32+O33+O35+O37+O29</f>
        <v>0</v>
      </c>
      <c r="P18" s="83">
        <f>P20+P24+P27+P28+P30+P31+P32+P33+P35+P37+P29</f>
        <v>0</v>
      </c>
      <c r="Q18" s="83">
        <f>F18+K18</f>
        <v>2161400</v>
      </c>
      <c r="R18" s="74"/>
      <c r="S18" s="74"/>
      <c r="T18" s="74"/>
      <c r="U18" s="74"/>
      <c r="V18" s="74"/>
    </row>
    <row r="19" spans="1:22" ht="48" customHeight="1">
      <c r="A19" s="40"/>
      <c r="B19" s="58" t="s">
        <v>550</v>
      </c>
      <c r="C19" s="58"/>
      <c r="D19" s="58"/>
      <c r="E19" s="5" t="s">
        <v>551</v>
      </c>
      <c r="F19" s="79">
        <f>F20+F24+F34</f>
        <v>2161400</v>
      </c>
      <c r="G19" s="79">
        <f>G20+G24+G34</f>
        <v>2161400</v>
      </c>
      <c r="H19" s="79">
        <f>H20+H24+H34</f>
        <v>1249648</v>
      </c>
      <c r="I19" s="79">
        <f>I20+I24+I34</f>
        <v>196400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f>F19</f>
        <v>2161400</v>
      </c>
      <c r="R19" s="74"/>
      <c r="S19" s="74"/>
      <c r="T19" s="74"/>
      <c r="U19" s="74"/>
      <c r="V19" s="74"/>
    </row>
    <row r="20" spans="1:22" ht="60">
      <c r="A20" s="41" t="s">
        <v>151</v>
      </c>
      <c r="B20" s="58" t="s">
        <v>224</v>
      </c>
      <c r="C20" s="58" t="s">
        <v>225</v>
      </c>
      <c r="D20" s="58" t="s">
        <v>199</v>
      </c>
      <c r="E20" s="54" t="s">
        <v>486</v>
      </c>
      <c r="F20" s="79">
        <f>G20+J20</f>
        <v>1670400</v>
      </c>
      <c r="G20" s="76">
        <f>1449400+221000</f>
        <v>1670400</v>
      </c>
      <c r="H20" s="76">
        <v>1249648</v>
      </c>
      <c r="I20" s="76">
        <f>212000-15600</f>
        <v>196400</v>
      </c>
      <c r="J20" s="31">
        <v>0</v>
      </c>
      <c r="K20" s="83">
        <f aca="true" t="shared" si="0" ref="K20:K33">M20+P20</f>
        <v>0</v>
      </c>
      <c r="L20" s="31">
        <f aca="true" t="shared" si="1" ref="L20:L33">P20</f>
        <v>0</v>
      </c>
      <c r="M20" s="31">
        <v>0</v>
      </c>
      <c r="N20" s="31">
        <v>0</v>
      </c>
      <c r="O20" s="31">
        <v>0</v>
      </c>
      <c r="P20" s="76">
        <v>0</v>
      </c>
      <c r="Q20" s="83">
        <f>F20+K20</f>
        <v>1670400</v>
      </c>
      <c r="R20" s="74"/>
      <c r="S20" s="74"/>
      <c r="T20" s="74"/>
      <c r="U20" s="74"/>
      <c r="V20" s="74"/>
    </row>
    <row r="21" spans="1:22" ht="14.25" hidden="1">
      <c r="A21" s="41"/>
      <c r="B21" s="369" t="s">
        <v>336</v>
      </c>
      <c r="C21" s="369"/>
      <c r="D21" s="369"/>
      <c r="E21" s="5" t="s">
        <v>281</v>
      </c>
      <c r="F21" s="79">
        <f>F22</f>
        <v>0</v>
      </c>
      <c r="G21" s="81">
        <f>G22</f>
        <v>0</v>
      </c>
      <c r="H21" s="81">
        <f>H22</f>
        <v>0</v>
      </c>
      <c r="I21" s="79">
        <f>I22</f>
        <v>0</v>
      </c>
      <c r="J21" s="79">
        <f>J22</f>
        <v>0</v>
      </c>
      <c r="K21" s="83">
        <f t="shared" si="0"/>
        <v>0</v>
      </c>
      <c r="L21" s="31">
        <f t="shared" si="1"/>
        <v>0</v>
      </c>
      <c r="M21" s="79">
        <f>M22</f>
        <v>0</v>
      </c>
      <c r="N21" s="79">
        <f>N22</f>
        <v>0</v>
      </c>
      <c r="O21" s="79">
        <f>O22</f>
        <v>0</v>
      </c>
      <c r="P21" s="79">
        <f>P22</f>
        <v>0</v>
      </c>
      <c r="Q21" s="79">
        <f>Q22</f>
        <v>0</v>
      </c>
      <c r="R21" s="74"/>
      <c r="S21" s="74"/>
      <c r="T21" s="74"/>
      <c r="U21" s="74"/>
      <c r="V21" s="74"/>
    </row>
    <row r="22" spans="1:22" s="29" customFormat="1" ht="24" hidden="1">
      <c r="A22" s="44" t="s">
        <v>71</v>
      </c>
      <c r="B22" s="104" t="s">
        <v>335</v>
      </c>
      <c r="C22" s="104" t="s">
        <v>337</v>
      </c>
      <c r="D22" s="104" t="s">
        <v>154</v>
      </c>
      <c r="E22" s="62" t="s">
        <v>338</v>
      </c>
      <c r="F22" s="101">
        <f aca="true" t="shared" si="2" ref="F22:F30">G22+J22</f>
        <v>0</v>
      </c>
      <c r="G22" s="76">
        <v>0</v>
      </c>
      <c r="H22" s="76">
        <v>0</v>
      </c>
      <c r="I22" s="77">
        <v>0</v>
      </c>
      <c r="J22" s="77"/>
      <c r="K22" s="83">
        <f t="shared" si="0"/>
        <v>0</v>
      </c>
      <c r="L22" s="31">
        <f t="shared" si="1"/>
        <v>0</v>
      </c>
      <c r="M22" s="77">
        <v>0</v>
      </c>
      <c r="N22" s="77">
        <v>0</v>
      </c>
      <c r="O22" s="77">
        <v>0</v>
      </c>
      <c r="P22" s="77"/>
      <c r="Q22" s="101">
        <f aca="true" t="shared" si="3" ref="Q22:Q42">F22+K22</f>
        <v>0</v>
      </c>
      <c r="R22" s="78"/>
      <c r="S22" s="78"/>
      <c r="T22" s="78"/>
      <c r="U22" s="78"/>
      <c r="V22" s="78"/>
    </row>
    <row r="23" spans="1:22" s="29" customFormat="1" ht="22.5" hidden="1">
      <c r="A23" s="44" t="s">
        <v>72</v>
      </c>
      <c r="B23" s="47" t="s">
        <v>177</v>
      </c>
      <c r="C23" s="47" t="s">
        <v>209</v>
      </c>
      <c r="D23" s="47" t="s">
        <v>154</v>
      </c>
      <c r="E23" s="28" t="s">
        <v>178</v>
      </c>
      <c r="F23" s="101">
        <f t="shared" si="2"/>
        <v>0</v>
      </c>
      <c r="G23" s="76">
        <v>0</v>
      </c>
      <c r="H23" s="76">
        <v>0</v>
      </c>
      <c r="I23" s="77">
        <v>0</v>
      </c>
      <c r="J23" s="77">
        <v>0</v>
      </c>
      <c r="K23" s="83">
        <f t="shared" si="0"/>
        <v>0</v>
      </c>
      <c r="L23" s="31">
        <f t="shared" si="1"/>
        <v>0</v>
      </c>
      <c r="M23" s="77">
        <v>0</v>
      </c>
      <c r="N23" s="77">
        <v>0</v>
      </c>
      <c r="O23" s="77">
        <v>0</v>
      </c>
      <c r="P23" s="77"/>
      <c r="Q23" s="101">
        <f t="shared" si="3"/>
        <v>0</v>
      </c>
      <c r="R23" s="78"/>
      <c r="S23" s="78"/>
      <c r="T23" s="78"/>
      <c r="U23" s="78"/>
      <c r="V23" s="78"/>
    </row>
    <row r="24" spans="1:22" ht="24">
      <c r="A24" s="41" t="s">
        <v>73</v>
      </c>
      <c r="B24" s="60" t="s">
        <v>321</v>
      </c>
      <c r="C24" s="58" t="s">
        <v>205</v>
      </c>
      <c r="D24" s="58" t="s">
        <v>160</v>
      </c>
      <c r="E24" s="54" t="s">
        <v>322</v>
      </c>
      <c r="F24" s="79">
        <f t="shared" si="2"/>
        <v>491000</v>
      </c>
      <c r="G24" s="76">
        <v>491000</v>
      </c>
      <c r="H24" s="76">
        <v>0</v>
      </c>
      <c r="I24" s="31">
        <v>0</v>
      </c>
      <c r="J24" s="31">
        <v>0</v>
      </c>
      <c r="K24" s="83">
        <f t="shared" si="0"/>
        <v>0</v>
      </c>
      <c r="L24" s="31">
        <f t="shared" si="1"/>
        <v>0</v>
      </c>
      <c r="M24" s="31">
        <v>0</v>
      </c>
      <c r="N24" s="31">
        <v>0</v>
      </c>
      <c r="O24" s="31">
        <v>0</v>
      </c>
      <c r="P24" s="31">
        <v>0</v>
      </c>
      <c r="Q24" s="83">
        <f t="shared" si="3"/>
        <v>491000</v>
      </c>
      <c r="R24" s="74"/>
      <c r="S24" s="74"/>
      <c r="T24" s="74"/>
      <c r="U24" s="74"/>
      <c r="V24" s="74"/>
    </row>
    <row r="25" spans="1:22" ht="14.25" hidden="1">
      <c r="A25" s="41"/>
      <c r="B25" s="369" t="s">
        <v>336</v>
      </c>
      <c r="C25" s="369"/>
      <c r="D25" s="369"/>
      <c r="E25" s="5" t="s">
        <v>281</v>
      </c>
      <c r="F25" s="79">
        <f t="shared" si="2"/>
        <v>0</v>
      </c>
      <c r="G25" s="79"/>
      <c r="H25" s="79">
        <f>H26</f>
        <v>0</v>
      </c>
      <c r="I25" s="79">
        <f>I26</f>
        <v>0</v>
      </c>
      <c r="J25" s="79">
        <f>J26</f>
        <v>0</v>
      </c>
      <c r="K25" s="83">
        <f t="shared" si="0"/>
        <v>0</v>
      </c>
      <c r="L25" s="31">
        <f t="shared" si="1"/>
        <v>0</v>
      </c>
      <c r="M25" s="79">
        <f>M26</f>
        <v>0</v>
      </c>
      <c r="N25" s="79">
        <f>N26</f>
        <v>0</v>
      </c>
      <c r="O25" s="79">
        <f>O26</f>
        <v>0</v>
      </c>
      <c r="P25" s="79">
        <f>P26</f>
        <v>0</v>
      </c>
      <c r="Q25" s="83">
        <f t="shared" si="3"/>
        <v>0</v>
      </c>
      <c r="R25" s="74"/>
      <c r="S25" s="74"/>
      <c r="T25" s="74"/>
      <c r="U25" s="74"/>
      <c r="V25" s="74"/>
    </row>
    <row r="26" spans="1:22" ht="24" hidden="1">
      <c r="A26" s="41"/>
      <c r="B26" s="104" t="s">
        <v>335</v>
      </c>
      <c r="C26" s="104" t="s">
        <v>337</v>
      </c>
      <c r="D26" s="104" t="s">
        <v>154</v>
      </c>
      <c r="E26" s="62" t="s">
        <v>338</v>
      </c>
      <c r="F26" s="79">
        <f t="shared" si="2"/>
        <v>0</v>
      </c>
      <c r="G26" s="75"/>
      <c r="H26" s="31"/>
      <c r="I26" s="31"/>
      <c r="J26" s="31"/>
      <c r="K26" s="83">
        <f t="shared" si="0"/>
        <v>0</v>
      </c>
      <c r="L26" s="31">
        <f t="shared" si="1"/>
        <v>0</v>
      </c>
      <c r="M26" s="31"/>
      <c r="N26" s="31"/>
      <c r="O26" s="31"/>
      <c r="P26" s="31"/>
      <c r="Q26" s="83">
        <f t="shared" si="3"/>
        <v>0</v>
      </c>
      <c r="R26" s="74"/>
      <c r="S26" s="74"/>
      <c r="T26" s="74"/>
      <c r="U26" s="74"/>
      <c r="V26" s="74"/>
    </row>
    <row r="27" spans="1:22" s="25" customFormat="1" ht="12.75" hidden="1">
      <c r="A27" s="42"/>
      <c r="B27" s="60" t="s">
        <v>349</v>
      </c>
      <c r="C27" s="60" t="s">
        <v>350</v>
      </c>
      <c r="D27" s="60" t="s">
        <v>219</v>
      </c>
      <c r="E27" s="61" t="s">
        <v>218</v>
      </c>
      <c r="F27" s="79">
        <f t="shared" si="2"/>
        <v>0</v>
      </c>
      <c r="G27" s="76"/>
      <c r="H27" s="76"/>
      <c r="I27" s="76"/>
      <c r="J27" s="76"/>
      <c r="K27" s="83">
        <f t="shared" si="0"/>
        <v>0</v>
      </c>
      <c r="L27" s="31">
        <f t="shared" si="1"/>
        <v>0</v>
      </c>
      <c r="M27" s="76"/>
      <c r="N27" s="76"/>
      <c r="O27" s="76"/>
      <c r="P27" s="76"/>
      <c r="Q27" s="83">
        <f t="shared" si="3"/>
        <v>0</v>
      </c>
      <c r="R27" s="80"/>
      <c r="S27" s="80"/>
      <c r="T27" s="80"/>
      <c r="U27" s="80"/>
      <c r="V27" s="80"/>
    </row>
    <row r="28" spans="1:22" s="25" customFormat="1" ht="12.75" hidden="1">
      <c r="A28" s="42"/>
      <c r="B28" s="60" t="s">
        <v>226</v>
      </c>
      <c r="C28" s="57">
        <v>6030</v>
      </c>
      <c r="D28" s="60" t="s">
        <v>212</v>
      </c>
      <c r="E28" s="61" t="s">
        <v>230</v>
      </c>
      <c r="F28" s="81">
        <f t="shared" si="2"/>
        <v>0</v>
      </c>
      <c r="G28" s="76"/>
      <c r="H28" s="76">
        <v>0</v>
      </c>
      <c r="I28" s="76">
        <v>0</v>
      </c>
      <c r="J28" s="76">
        <v>0</v>
      </c>
      <c r="K28" s="83">
        <f t="shared" si="0"/>
        <v>0</v>
      </c>
      <c r="L28" s="31">
        <f t="shared" si="1"/>
        <v>0</v>
      </c>
      <c r="M28" s="76"/>
      <c r="N28" s="76"/>
      <c r="O28" s="76"/>
      <c r="P28" s="76"/>
      <c r="Q28" s="81">
        <f t="shared" si="3"/>
        <v>0</v>
      </c>
      <c r="R28" s="80"/>
      <c r="S28" s="80"/>
      <c r="T28" s="80"/>
      <c r="U28" s="80"/>
      <c r="V28" s="80"/>
    </row>
    <row r="29" spans="1:22" s="25" customFormat="1" ht="24" hidden="1">
      <c r="A29" s="42"/>
      <c r="B29" s="60" t="s">
        <v>335</v>
      </c>
      <c r="C29" s="60" t="s">
        <v>337</v>
      </c>
      <c r="D29" s="60" t="s">
        <v>154</v>
      </c>
      <c r="E29" s="61" t="s">
        <v>338</v>
      </c>
      <c r="F29" s="76">
        <f t="shared" si="2"/>
        <v>0</v>
      </c>
      <c r="G29" s="76"/>
      <c r="H29" s="76">
        <v>0</v>
      </c>
      <c r="I29" s="76">
        <v>0</v>
      </c>
      <c r="J29" s="81">
        <v>0</v>
      </c>
      <c r="K29" s="83">
        <f t="shared" si="0"/>
        <v>0</v>
      </c>
      <c r="L29" s="31">
        <f t="shared" si="1"/>
        <v>0</v>
      </c>
      <c r="M29" s="76">
        <v>0</v>
      </c>
      <c r="N29" s="76">
        <v>0</v>
      </c>
      <c r="O29" s="76">
        <v>0</v>
      </c>
      <c r="P29" s="81"/>
      <c r="Q29" s="81">
        <f t="shared" si="3"/>
        <v>0</v>
      </c>
      <c r="R29" s="80"/>
      <c r="S29" s="80"/>
      <c r="T29" s="80"/>
      <c r="U29" s="80"/>
      <c r="V29" s="80"/>
    </row>
    <row r="30" spans="1:22" ht="24" hidden="1">
      <c r="A30" s="41" t="s">
        <v>74</v>
      </c>
      <c r="B30" s="58" t="s">
        <v>227</v>
      </c>
      <c r="C30" s="58" t="s">
        <v>228</v>
      </c>
      <c r="D30" s="58" t="s">
        <v>163</v>
      </c>
      <c r="E30" s="59" t="s">
        <v>229</v>
      </c>
      <c r="F30" s="79">
        <f t="shared" si="2"/>
        <v>0</v>
      </c>
      <c r="G30" s="75"/>
      <c r="H30" s="31">
        <v>0</v>
      </c>
      <c r="I30" s="31">
        <v>0</v>
      </c>
      <c r="J30" s="31">
        <v>0</v>
      </c>
      <c r="K30" s="83">
        <f t="shared" si="0"/>
        <v>0</v>
      </c>
      <c r="L30" s="31">
        <f t="shared" si="1"/>
        <v>0</v>
      </c>
      <c r="M30" s="31">
        <v>0</v>
      </c>
      <c r="N30" s="31">
        <v>0</v>
      </c>
      <c r="O30" s="31">
        <v>0</v>
      </c>
      <c r="P30" s="31">
        <v>0</v>
      </c>
      <c r="Q30" s="83">
        <f t="shared" si="3"/>
        <v>0</v>
      </c>
      <c r="R30" s="74"/>
      <c r="S30" s="74"/>
      <c r="T30" s="74"/>
      <c r="U30" s="74"/>
      <c r="V30" s="74"/>
    </row>
    <row r="31" spans="1:22" ht="24" hidden="1">
      <c r="A31" s="41"/>
      <c r="B31" s="58" t="s">
        <v>332</v>
      </c>
      <c r="C31" s="58" t="s">
        <v>333</v>
      </c>
      <c r="D31" s="58" t="s">
        <v>163</v>
      </c>
      <c r="E31" s="59" t="s">
        <v>334</v>
      </c>
      <c r="F31" s="79">
        <f>G31</f>
        <v>0</v>
      </c>
      <c r="G31" s="75"/>
      <c r="H31" s="31">
        <v>0</v>
      </c>
      <c r="I31" s="31">
        <v>0</v>
      </c>
      <c r="J31" s="31">
        <v>0</v>
      </c>
      <c r="K31" s="83">
        <f t="shared" si="0"/>
        <v>0</v>
      </c>
      <c r="L31" s="31">
        <f t="shared" si="1"/>
        <v>0</v>
      </c>
      <c r="M31" s="31"/>
      <c r="N31" s="31"/>
      <c r="O31" s="31"/>
      <c r="P31" s="31">
        <v>0</v>
      </c>
      <c r="Q31" s="83">
        <f t="shared" si="3"/>
        <v>0</v>
      </c>
      <c r="R31" s="74"/>
      <c r="S31" s="74"/>
      <c r="T31" s="74"/>
      <c r="U31" s="74"/>
      <c r="V31" s="74"/>
    </row>
    <row r="32" spans="1:22" ht="24" hidden="1">
      <c r="A32" s="41" t="s">
        <v>75</v>
      </c>
      <c r="B32" s="60" t="s">
        <v>297</v>
      </c>
      <c r="C32" s="58" t="s">
        <v>193</v>
      </c>
      <c r="D32" s="58" t="s">
        <v>200</v>
      </c>
      <c r="E32" s="54" t="s">
        <v>179</v>
      </c>
      <c r="F32" s="79">
        <f>G32+J32</f>
        <v>0</v>
      </c>
      <c r="G32" s="76"/>
      <c r="H32" s="76">
        <f>12519800+3663500+1229500+625600-18038400</f>
        <v>0</v>
      </c>
      <c r="I32" s="76">
        <f>2178620-2178620</f>
        <v>0</v>
      </c>
      <c r="J32" s="31">
        <v>0</v>
      </c>
      <c r="K32" s="83">
        <f t="shared" si="0"/>
        <v>0</v>
      </c>
      <c r="L32" s="31">
        <f t="shared" si="1"/>
        <v>0</v>
      </c>
      <c r="M32" s="76"/>
      <c r="N32" s="31">
        <f>50000-50000</f>
        <v>0</v>
      </c>
      <c r="O32" s="31">
        <f>12500-12500</f>
        <v>0</v>
      </c>
      <c r="P32" s="31"/>
      <c r="Q32" s="83">
        <f t="shared" si="3"/>
        <v>0</v>
      </c>
      <c r="R32" s="74"/>
      <c r="S32" s="74"/>
      <c r="T32" s="74"/>
      <c r="U32" s="74"/>
      <c r="V32" s="74"/>
    </row>
    <row r="33" spans="1:22" ht="36" hidden="1">
      <c r="A33" s="41" t="s">
        <v>76</v>
      </c>
      <c r="B33" s="60" t="s">
        <v>319</v>
      </c>
      <c r="C33" s="58" t="s">
        <v>298</v>
      </c>
      <c r="D33" s="58" t="s">
        <v>299</v>
      </c>
      <c r="E33" s="54" t="s">
        <v>300</v>
      </c>
      <c r="F33" s="79">
        <f>G33+J33</f>
        <v>0</v>
      </c>
      <c r="G33" s="75"/>
      <c r="H33" s="31">
        <v>0</v>
      </c>
      <c r="I33" s="31">
        <v>0</v>
      </c>
      <c r="J33" s="31">
        <v>0</v>
      </c>
      <c r="K33" s="83">
        <f t="shared" si="0"/>
        <v>0</v>
      </c>
      <c r="L33" s="31">
        <f t="shared" si="1"/>
        <v>0</v>
      </c>
      <c r="M33" s="31">
        <v>0</v>
      </c>
      <c r="N33" s="31">
        <v>0</v>
      </c>
      <c r="O33" s="31">
        <v>0</v>
      </c>
      <c r="P33" s="31"/>
      <c r="Q33" s="83">
        <f t="shared" si="3"/>
        <v>0</v>
      </c>
      <c r="R33" s="74"/>
      <c r="S33" s="74"/>
      <c r="T33" s="74"/>
      <c r="U33" s="74"/>
      <c r="V33" s="74"/>
    </row>
    <row r="34" spans="1:22" ht="12.75" hidden="1">
      <c r="A34" s="41"/>
      <c r="B34" s="60" t="s">
        <v>552</v>
      </c>
      <c r="C34" s="58" t="s">
        <v>553</v>
      </c>
      <c r="D34" s="58"/>
      <c r="E34" s="54" t="s">
        <v>554</v>
      </c>
      <c r="F34" s="79">
        <f>F35</f>
        <v>0</v>
      </c>
      <c r="G34" s="75">
        <f>G35</f>
        <v>0</v>
      </c>
      <c r="H34" s="31">
        <v>0</v>
      </c>
      <c r="I34" s="31">
        <v>0</v>
      </c>
      <c r="J34" s="31">
        <v>0</v>
      </c>
      <c r="K34" s="83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83">
        <f t="shared" si="3"/>
        <v>0</v>
      </c>
      <c r="R34" s="74"/>
      <c r="S34" s="74"/>
      <c r="T34" s="74"/>
      <c r="U34" s="74"/>
      <c r="V34" s="74"/>
    </row>
    <row r="35" spans="1:22" ht="24" hidden="1">
      <c r="A35" s="41" t="s">
        <v>77</v>
      </c>
      <c r="B35" s="60" t="s">
        <v>370</v>
      </c>
      <c r="C35" s="60" t="s">
        <v>371</v>
      </c>
      <c r="D35" s="60" t="s">
        <v>196</v>
      </c>
      <c r="E35" s="55" t="s">
        <v>317</v>
      </c>
      <c r="F35" s="79">
        <f>G35+J35</f>
        <v>0</v>
      </c>
      <c r="G35" s="75"/>
      <c r="H35" s="31">
        <v>0</v>
      </c>
      <c r="I35" s="31">
        <v>0</v>
      </c>
      <c r="J35" s="31">
        <v>0</v>
      </c>
      <c r="K35" s="83">
        <f aca="true" t="shared" si="4" ref="K35:K42">M35+P35</f>
        <v>0</v>
      </c>
      <c r="L35" s="31">
        <f>P35</f>
        <v>0</v>
      </c>
      <c r="M35" s="31">
        <v>0</v>
      </c>
      <c r="N35" s="31">
        <v>0</v>
      </c>
      <c r="O35" s="31">
        <v>0</v>
      </c>
      <c r="P35" s="31">
        <v>0</v>
      </c>
      <c r="Q35" s="83">
        <f t="shared" si="3"/>
        <v>0</v>
      </c>
      <c r="R35" s="74"/>
      <c r="S35" s="74"/>
      <c r="T35" s="74"/>
      <c r="U35" s="74"/>
      <c r="V35" s="74"/>
    </row>
    <row r="36" spans="1:22" s="25" customFormat="1" ht="36" hidden="1">
      <c r="A36" s="42" t="s">
        <v>78</v>
      </c>
      <c r="B36" s="60" t="s">
        <v>444</v>
      </c>
      <c r="C36" s="60" t="s">
        <v>196</v>
      </c>
      <c r="D36" s="60" t="s">
        <v>201</v>
      </c>
      <c r="E36" s="63" t="s">
        <v>434</v>
      </c>
      <c r="F36" s="75">
        <f>G36+J36</f>
        <v>0</v>
      </c>
      <c r="G36" s="76"/>
      <c r="H36" s="76">
        <v>0</v>
      </c>
      <c r="I36" s="76">
        <v>0</v>
      </c>
      <c r="J36" s="76"/>
      <c r="K36" s="81">
        <f t="shared" si="4"/>
        <v>0</v>
      </c>
      <c r="L36" s="31">
        <f>P36</f>
        <v>0</v>
      </c>
      <c r="M36" s="76">
        <v>0</v>
      </c>
      <c r="N36" s="76">
        <v>0</v>
      </c>
      <c r="O36" s="76">
        <v>0</v>
      </c>
      <c r="P36" s="76"/>
      <c r="Q36" s="81">
        <f t="shared" si="3"/>
        <v>0</v>
      </c>
      <c r="R36" s="80"/>
      <c r="S36" s="80"/>
      <c r="T36" s="80"/>
      <c r="U36" s="80"/>
      <c r="V36" s="80"/>
    </row>
    <row r="37" spans="1:22" s="25" customFormat="1" ht="48" hidden="1">
      <c r="A37" s="42" t="s">
        <v>79</v>
      </c>
      <c r="B37" s="60" t="s">
        <v>375</v>
      </c>
      <c r="C37" s="60" t="s">
        <v>340</v>
      </c>
      <c r="D37" s="60" t="s">
        <v>154</v>
      </c>
      <c r="E37" s="61" t="s">
        <v>343</v>
      </c>
      <c r="F37" s="75">
        <f>G37+J37</f>
        <v>0</v>
      </c>
      <c r="G37" s="76">
        <v>0</v>
      </c>
      <c r="H37" s="76">
        <v>0</v>
      </c>
      <c r="I37" s="76">
        <v>0</v>
      </c>
      <c r="J37" s="76">
        <v>0</v>
      </c>
      <c r="K37" s="81">
        <f t="shared" si="4"/>
        <v>0</v>
      </c>
      <c r="L37" s="31">
        <f>P37</f>
        <v>0</v>
      </c>
      <c r="M37" s="76">
        <v>0</v>
      </c>
      <c r="N37" s="76">
        <v>0</v>
      </c>
      <c r="O37" s="76">
        <v>0</v>
      </c>
      <c r="P37" s="76"/>
      <c r="Q37" s="81">
        <f t="shared" si="3"/>
        <v>0</v>
      </c>
      <c r="R37" s="80"/>
      <c r="S37" s="80"/>
      <c r="T37" s="80"/>
      <c r="U37" s="80"/>
      <c r="V37" s="80"/>
    </row>
    <row r="38" spans="1:22" s="25" customFormat="1" ht="14.25" hidden="1">
      <c r="A38" s="42" t="s">
        <v>80</v>
      </c>
      <c r="B38" s="165" t="s">
        <v>320</v>
      </c>
      <c r="C38" s="165"/>
      <c r="D38" s="165"/>
      <c r="E38" s="57" t="s">
        <v>279</v>
      </c>
      <c r="F38" s="75">
        <f>G38+J38</f>
        <v>0</v>
      </c>
      <c r="G38" s="76"/>
      <c r="H38" s="76">
        <v>0</v>
      </c>
      <c r="I38" s="76">
        <v>0</v>
      </c>
      <c r="J38" s="76">
        <v>0</v>
      </c>
      <c r="K38" s="81">
        <f t="shared" si="4"/>
        <v>0</v>
      </c>
      <c r="L38" s="31">
        <f>P38</f>
        <v>0</v>
      </c>
      <c r="M38" s="76"/>
      <c r="N38" s="76"/>
      <c r="O38" s="76"/>
      <c r="P38" s="76"/>
      <c r="Q38" s="81">
        <f t="shared" si="3"/>
        <v>0</v>
      </c>
      <c r="R38" s="80"/>
      <c r="S38" s="80"/>
      <c r="T38" s="80"/>
      <c r="U38" s="80"/>
      <c r="V38" s="80"/>
    </row>
    <row r="39" spans="1:22" ht="29.25" hidden="1">
      <c r="A39" s="41"/>
      <c r="B39" s="346" t="s">
        <v>555</v>
      </c>
      <c r="C39" s="346"/>
      <c r="D39" s="346"/>
      <c r="E39" s="5" t="s">
        <v>556</v>
      </c>
      <c r="F39" s="79">
        <f>G39</f>
        <v>0</v>
      </c>
      <c r="G39" s="79">
        <f>G40</f>
        <v>0</v>
      </c>
      <c r="H39" s="79">
        <f>H41+H58</f>
        <v>0</v>
      </c>
      <c r="I39" s="79">
        <f>I41+I58</f>
        <v>0</v>
      </c>
      <c r="J39" s="79">
        <f>J41+J58</f>
        <v>0</v>
      </c>
      <c r="K39" s="79">
        <f t="shared" si="4"/>
        <v>0</v>
      </c>
      <c r="L39" s="31">
        <f>L41+L58</f>
        <v>0</v>
      </c>
      <c r="M39" s="31">
        <f>M41+M58</f>
        <v>0</v>
      </c>
      <c r="N39" s="31">
        <f>N41+N58</f>
        <v>0</v>
      </c>
      <c r="O39" s="31">
        <f>O41+O58</f>
        <v>0</v>
      </c>
      <c r="P39" s="31">
        <f>P41+P58</f>
        <v>0</v>
      </c>
      <c r="Q39" s="81">
        <f t="shared" si="3"/>
        <v>0</v>
      </c>
      <c r="R39" s="74"/>
      <c r="S39" s="74"/>
      <c r="T39" s="74"/>
      <c r="U39" s="74"/>
      <c r="V39" s="74"/>
    </row>
    <row r="40" spans="1:22" s="25" customFormat="1" ht="14.25" hidden="1">
      <c r="A40" s="42" t="s">
        <v>81</v>
      </c>
      <c r="B40" s="60" t="s">
        <v>557</v>
      </c>
      <c r="C40" s="60"/>
      <c r="D40" s="60"/>
      <c r="E40" s="12" t="s">
        <v>558</v>
      </c>
      <c r="F40" s="81">
        <f>G40+J40</f>
        <v>0</v>
      </c>
      <c r="G40" s="81">
        <f>G130+G131</f>
        <v>0</v>
      </c>
      <c r="H40" s="76">
        <v>0</v>
      </c>
      <c r="I40" s="76">
        <v>0</v>
      </c>
      <c r="J40" s="76">
        <v>0</v>
      </c>
      <c r="K40" s="81">
        <f t="shared" si="4"/>
        <v>0</v>
      </c>
      <c r="L40" s="31">
        <f aca="true" t="shared" si="5" ref="L40:L58">P40</f>
        <v>0</v>
      </c>
      <c r="M40" s="76">
        <v>0</v>
      </c>
      <c r="N40" s="76">
        <v>0</v>
      </c>
      <c r="O40" s="76">
        <v>0</v>
      </c>
      <c r="P40" s="76">
        <v>0</v>
      </c>
      <c r="Q40" s="81">
        <f t="shared" si="3"/>
        <v>0</v>
      </c>
      <c r="R40" s="80"/>
      <c r="S40" s="80"/>
      <c r="T40" s="80"/>
      <c r="U40" s="80"/>
      <c r="V40" s="80"/>
    </row>
    <row r="41" spans="1:22" s="25" customFormat="1" ht="24" hidden="1">
      <c r="A41" s="42" t="s">
        <v>82</v>
      </c>
      <c r="B41" s="60" t="s">
        <v>231</v>
      </c>
      <c r="C41" s="60" t="s">
        <v>232</v>
      </c>
      <c r="D41" s="60" t="s">
        <v>233</v>
      </c>
      <c r="E41" s="61" t="s">
        <v>322</v>
      </c>
      <c r="F41" s="76">
        <f>G41+J41</f>
        <v>0</v>
      </c>
      <c r="G41" s="76"/>
      <c r="H41" s="76">
        <v>0</v>
      </c>
      <c r="I41" s="76">
        <v>0</v>
      </c>
      <c r="J41" s="76">
        <v>0</v>
      </c>
      <c r="K41" s="81">
        <f t="shared" si="4"/>
        <v>0</v>
      </c>
      <c r="L41" s="31">
        <f t="shared" si="5"/>
        <v>0</v>
      </c>
      <c r="M41" s="76">
        <v>0</v>
      </c>
      <c r="N41" s="76">
        <v>0</v>
      </c>
      <c r="O41" s="76">
        <v>0</v>
      </c>
      <c r="P41" s="76"/>
      <c r="Q41" s="81">
        <f t="shared" si="3"/>
        <v>0</v>
      </c>
      <c r="R41" s="80"/>
      <c r="S41" s="80"/>
      <c r="T41" s="80"/>
      <c r="U41" s="80"/>
      <c r="V41" s="80"/>
    </row>
    <row r="42" spans="1:22" s="29" customFormat="1" ht="24" hidden="1">
      <c r="A42" s="44"/>
      <c r="B42" s="330"/>
      <c r="C42" s="330"/>
      <c r="D42" s="330"/>
      <c r="E42" s="61" t="s">
        <v>322</v>
      </c>
      <c r="F42" s="77">
        <f>G42+J42</f>
        <v>0</v>
      </c>
      <c r="G42" s="77"/>
      <c r="H42" s="77">
        <v>0</v>
      </c>
      <c r="I42" s="77">
        <v>0</v>
      </c>
      <c r="J42" s="77"/>
      <c r="K42" s="101">
        <f t="shared" si="4"/>
        <v>0</v>
      </c>
      <c r="L42" s="31">
        <f t="shared" si="5"/>
        <v>0</v>
      </c>
      <c r="M42" s="77">
        <v>0</v>
      </c>
      <c r="N42" s="77">
        <v>0</v>
      </c>
      <c r="O42" s="77">
        <v>0</v>
      </c>
      <c r="P42" s="77"/>
      <c r="Q42" s="101">
        <f t="shared" si="3"/>
        <v>0</v>
      </c>
      <c r="R42" s="78"/>
      <c r="S42" s="78"/>
      <c r="T42" s="78"/>
      <c r="U42" s="78"/>
      <c r="V42" s="78"/>
    </row>
    <row r="43" spans="1:22" s="38" customFormat="1" ht="24" hidden="1">
      <c r="A43" s="43" t="s">
        <v>83</v>
      </c>
      <c r="B43" s="346" t="s">
        <v>280</v>
      </c>
      <c r="C43" s="346"/>
      <c r="D43" s="346"/>
      <c r="E43" s="61" t="s">
        <v>322</v>
      </c>
      <c r="F43" s="79">
        <f>F44</f>
        <v>0</v>
      </c>
      <c r="G43" s="79"/>
      <c r="H43" s="79">
        <f aca="true" t="shared" si="6" ref="H43:K44">H44</f>
        <v>0</v>
      </c>
      <c r="I43" s="79">
        <f t="shared" si="6"/>
        <v>0</v>
      </c>
      <c r="J43" s="79">
        <f t="shared" si="6"/>
        <v>0</v>
      </c>
      <c r="K43" s="79">
        <f t="shared" si="6"/>
        <v>0</v>
      </c>
      <c r="L43" s="31">
        <f t="shared" si="5"/>
        <v>0</v>
      </c>
      <c r="M43" s="79">
        <f aca="true" t="shared" si="7" ref="M43:Q44">M44</f>
        <v>0</v>
      </c>
      <c r="N43" s="79">
        <f t="shared" si="7"/>
        <v>0</v>
      </c>
      <c r="O43" s="79">
        <f t="shared" si="7"/>
        <v>0</v>
      </c>
      <c r="P43" s="79">
        <f t="shared" si="7"/>
        <v>0</v>
      </c>
      <c r="Q43" s="79">
        <f t="shared" si="7"/>
        <v>0</v>
      </c>
      <c r="R43" s="82"/>
      <c r="S43" s="82"/>
      <c r="T43" s="82"/>
      <c r="U43" s="82"/>
      <c r="V43" s="82"/>
    </row>
    <row r="44" spans="1:22" s="25" customFormat="1" ht="24" hidden="1">
      <c r="A44" s="42" t="s">
        <v>84</v>
      </c>
      <c r="B44" s="346" t="s">
        <v>278</v>
      </c>
      <c r="C44" s="346"/>
      <c r="D44" s="346"/>
      <c r="E44" s="61" t="s">
        <v>322</v>
      </c>
      <c r="F44" s="76">
        <f>F45</f>
        <v>0</v>
      </c>
      <c r="G44" s="76"/>
      <c r="H44" s="76">
        <f t="shared" si="6"/>
        <v>0</v>
      </c>
      <c r="I44" s="76">
        <f t="shared" si="6"/>
        <v>0</v>
      </c>
      <c r="J44" s="76">
        <f t="shared" si="6"/>
        <v>0</v>
      </c>
      <c r="K44" s="76">
        <f t="shared" si="6"/>
        <v>0</v>
      </c>
      <c r="L44" s="31">
        <f t="shared" si="5"/>
        <v>0</v>
      </c>
      <c r="M44" s="76">
        <f t="shared" si="7"/>
        <v>0</v>
      </c>
      <c r="N44" s="76">
        <f t="shared" si="7"/>
        <v>0</v>
      </c>
      <c r="O44" s="76">
        <f t="shared" si="7"/>
        <v>0</v>
      </c>
      <c r="P44" s="76">
        <f t="shared" si="7"/>
        <v>0</v>
      </c>
      <c r="Q44" s="76">
        <f t="shared" si="7"/>
        <v>0</v>
      </c>
      <c r="R44" s="80"/>
      <c r="S44" s="80"/>
      <c r="T44" s="80"/>
      <c r="U44" s="80"/>
      <c r="V44" s="80"/>
    </row>
    <row r="45" spans="1:22" ht="24" hidden="1">
      <c r="A45" s="41" t="s">
        <v>85</v>
      </c>
      <c r="B45" s="60" t="s">
        <v>235</v>
      </c>
      <c r="C45" s="60" t="s">
        <v>236</v>
      </c>
      <c r="D45" s="60" t="s">
        <v>214</v>
      </c>
      <c r="E45" s="61" t="s">
        <v>322</v>
      </c>
      <c r="F45" s="79">
        <f aca="true" t="shared" si="8" ref="F45:F58">G45+J45</f>
        <v>0</v>
      </c>
      <c r="G45" s="79"/>
      <c r="H45" s="83">
        <v>0</v>
      </c>
      <c r="I45" s="83">
        <v>0</v>
      </c>
      <c r="J45" s="83"/>
      <c r="K45" s="83">
        <f>M45+P45</f>
        <v>0</v>
      </c>
      <c r="L45" s="31">
        <f t="shared" si="5"/>
        <v>0</v>
      </c>
      <c r="M45" s="83">
        <v>0</v>
      </c>
      <c r="N45" s="83">
        <v>0</v>
      </c>
      <c r="O45" s="83">
        <v>0</v>
      </c>
      <c r="P45" s="83">
        <v>0</v>
      </c>
      <c r="Q45" s="83">
        <f aca="true" t="shared" si="9" ref="Q45:Q76">F45+K45</f>
        <v>0</v>
      </c>
      <c r="R45" s="74"/>
      <c r="S45" s="74"/>
      <c r="T45" s="74"/>
      <c r="U45" s="74"/>
      <c r="V45" s="74"/>
    </row>
    <row r="46" spans="1:22" ht="24" hidden="1">
      <c r="A46" s="41"/>
      <c r="B46" s="330"/>
      <c r="C46" s="330"/>
      <c r="D46" s="330"/>
      <c r="E46" s="61" t="s">
        <v>322</v>
      </c>
      <c r="F46" s="75">
        <f t="shared" si="8"/>
        <v>0</v>
      </c>
      <c r="G46" s="79"/>
      <c r="H46" s="83">
        <f>SUM(H47:H54)</f>
        <v>0</v>
      </c>
      <c r="I46" s="83">
        <f>SUM(I47:I54)</f>
        <v>0</v>
      </c>
      <c r="J46" s="83"/>
      <c r="K46" s="83">
        <f>SUM(K47:K54)</f>
        <v>0</v>
      </c>
      <c r="L46" s="31">
        <f t="shared" si="5"/>
        <v>0</v>
      </c>
      <c r="M46" s="83">
        <f>SUM(M47:M54)</f>
        <v>0</v>
      </c>
      <c r="N46" s="83">
        <f>SUM(N47:N54)</f>
        <v>0</v>
      </c>
      <c r="O46" s="83">
        <f>SUM(O47:O54)</f>
        <v>0</v>
      </c>
      <c r="P46" s="83">
        <f>SUM(P47:P54)</f>
        <v>0</v>
      </c>
      <c r="Q46" s="83">
        <f t="shared" si="9"/>
        <v>0</v>
      </c>
      <c r="R46" s="74"/>
      <c r="S46" s="74"/>
      <c r="T46" s="74"/>
      <c r="U46" s="74"/>
      <c r="V46" s="74"/>
    </row>
    <row r="47" spans="1:22" ht="24" hidden="1">
      <c r="A47" s="41" t="s">
        <v>86</v>
      </c>
      <c r="B47" s="48" t="s">
        <v>86</v>
      </c>
      <c r="C47" s="48" t="s">
        <v>193</v>
      </c>
      <c r="D47" s="48"/>
      <c r="E47" s="61" t="s">
        <v>322</v>
      </c>
      <c r="F47" s="75">
        <f t="shared" si="8"/>
        <v>0</v>
      </c>
      <c r="G47" s="75"/>
      <c r="H47" s="31"/>
      <c r="I47" s="31"/>
      <c r="J47" s="31">
        <v>0</v>
      </c>
      <c r="K47" s="83">
        <f aca="true" t="shared" si="10" ref="K47:K56">M47+P47</f>
        <v>0</v>
      </c>
      <c r="L47" s="31">
        <f t="shared" si="5"/>
        <v>0</v>
      </c>
      <c r="M47" s="31"/>
      <c r="N47" s="31"/>
      <c r="O47" s="31"/>
      <c r="P47" s="31"/>
      <c r="Q47" s="83">
        <f t="shared" si="9"/>
        <v>0</v>
      </c>
      <c r="R47" s="74"/>
      <c r="S47" s="74"/>
      <c r="T47" s="74"/>
      <c r="U47" s="74"/>
      <c r="V47" s="74"/>
    </row>
    <row r="48" spans="1:22" ht="24" hidden="1">
      <c r="A48" s="41" t="s">
        <v>87</v>
      </c>
      <c r="B48" s="48" t="s">
        <v>192</v>
      </c>
      <c r="C48" s="48" t="s">
        <v>194</v>
      </c>
      <c r="D48" s="48"/>
      <c r="E48" s="61" t="s">
        <v>322</v>
      </c>
      <c r="F48" s="75">
        <f t="shared" si="8"/>
        <v>0</v>
      </c>
      <c r="G48" s="84"/>
      <c r="H48" s="85">
        <v>0</v>
      </c>
      <c r="I48" s="85">
        <v>0</v>
      </c>
      <c r="J48" s="85">
        <v>0</v>
      </c>
      <c r="K48" s="83">
        <f t="shared" si="10"/>
        <v>0</v>
      </c>
      <c r="L48" s="31">
        <f t="shared" si="5"/>
        <v>0</v>
      </c>
      <c r="M48" s="85">
        <v>0</v>
      </c>
      <c r="N48" s="85">
        <v>0</v>
      </c>
      <c r="O48" s="85">
        <v>0</v>
      </c>
      <c r="P48" s="85">
        <v>0</v>
      </c>
      <c r="Q48" s="83">
        <f t="shared" si="9"/>
        <v>0</v>
      </c>
      <c r="R48" s="74"/>
      <c r="S48" s="74"/>
      <c r="T48" s="74"/>
      <c r="U48" s="74"/>
      <c r="V48" s="74"/>
    </row>
    <row r="49" spans="1:22" ht="24" hidden="1">
      <c r="A49" s="41" t="s">
        <v>88</v>
      </c>
      <c r="B49" s="48"/>
      <c r="C49" s="48"/>
      <c r="D49" s="48"/>
      <c r="E49" s="61" t="s">
        <v>322</v>
      </c>
      <c r="F49" s="75">
        <f t="shared" si="8"/>
        <v>0</v>
      </c>
      <c r="G49" s="75"/>
      <c r="H49" s="31"/>
      <c r="I49" s="31"/>
      <c r="J49" s="31"/>
      <c r="K49" s="83">
        <f t="shared" si="10"/>
        <v>0</v>
      </c>
      <c r="L49" s="31">
        <f t="shared" si="5"/>
        <v>0</v>
      </c>
      <c r="M49" s="31">
        <v>0</v>
      </c>
      <c r="N49" s="31">
        <v>0</v>
      </c>
      <c r="O49" s="31">
        <v>0</v>
      </c>
      <c r="P49" s="31"/>
      <c r="Q49" s="83">
        <f t="shared" si="9"/>
        <v>0</v>
      </c>
      <c r="R49" s="74"/>
      <c r="S49" s="74"/>
      <c r="T49" s="74"/>
      <c r="U49" s="74"/>
      <c r="V49" s="74"/>
    </row>
    <row r="50" spans="1:22" ht="24" hidden="1">
      <c r="A50" s="41" t="s">
        <v>89</v>
      </c>
      <c r="B50" s="48" t="s">
        <v>191</v>
      </c>
      <c r="C50" s="48" t="s">
        <v>163</v>
      </c>
      <c r="D50" s="48"/>
      <c r="E50" s="61" t="s">
        <v>322</v>
      </c>
      <c r="F50" s="75">
        <f t="shared" si="8"/>
        <v>0</v>
      </c>
      <c r="G50" s="75"/>
      <c r="H50" s="31"/>
      <c r="I50" s="31"/>
      <c r="J50" s="31"/>
      <c r="K50" s="83">
        <f t="shared" si="10"/>
        <v>0</v>
      </c>
      <c r="L50" s="31">
        <f t="shared" si="5"/>
        <v>0</v>
      </c>
      <c r="M50" s="31"/>
      <c r="N50" s="31"/>
      <c r="O50" s="31"/>
      <c r="P50" s="31"/>
      <c r="Q50" s="83">
        <f t="shared" si="9"/>
        <v>0</v>
      </c>
      <c r="R50" s="74"/>
      <c r="S50" s="74"/>
      <c r="T50" s="74"/>
      <c r="U50" s="74"/>
      <c r="V50" s="74"/>
    </row>
    <row r="51" spans="1:22" ht="24" hidden="1">
      <c r="A51" s="41"/>
      <c r="B51" s="48" t="s">
        <v>180</v>
      </c>
      <c r="C51" s="48"/>
      <c r="D51" s="48"/>
      <c r="E51" s="61" t="s">
        <v>322</v>
      </c>
      <c r="F51" s="75">
        <f t="shared" si="8"/>
        <v>0</v>
      </c>
      <c r="G51" s="75"/>
      <c r="H51" s="31">
        <v>0</v>
      </c>
      <c r="I51" s="31">
        <v>0</v>
      </c>
      <c r="J51" s="31"/>
      <c r="K51" s="83">
        <f t="shared" si="10"/>
        <v>0</v>
      </c>
      <c r="L51" s="31">
        <f t="shared" si="5"/>
        <v>0</v>
      </c>
      <c r="M51" s="31"/>
      <c r="N51" s="31">
        <v>0</v>
      </c>
      <c r="O51" s="31">
        <v>0</v>
      </c>
      <c r="P51" s="31">
        <v>0</v>
      </c>
      <c r="Q51" s="83">
        <f t="shared" si="9"/>
        <v>0</v>
      </c>
      <c r="R51" s="74"/>
      <c r="S51" s="74"/>
      <c r="T51" s="74"/>
      <c r="U51" s="74"/>
      <c r="V51" s="74"/>
    </row>
    <row r="52" spans="1:22" ht="24" hidden="1">
      <c r="A52" s="41" t="s">
        <v>90</v>
      </c>
      <c r="B52" s="48" t="s">
        <v>46</v>
      </c>
      <c r="C52" s="48"/>
      <c r="D52" s="48"/>
      <c r="E52" s="61" t="s">
        <v>322</v>
      </c>
      <c r="F52" s="75">
        <f t="shared" si="8"/>
        <v>0</v>
      </c>
      <c r="G52" s="75"/>
      <c r="H52" s="31">
        <v>0</v>
      </c>
      <c r="I52" s="31">
        <v>0</v>
      </c>
      <c r="J52" s="31"/>
      <c r="K52" s="83">
        <f t="shared" si="10"/>
        <v>0</v>
      </c>
      <c r="L52" s="31">
        <f t="shared" si="5"/>
        <v>0</v>
      </c>
      <c r="M52" s="31">
        <v>0</v>
      </c>
      <c r="N52" s="31">
        <v>0</v>
      </c>
      <c r="O52" s="31">
        <v>0</v>
      </c>
      <c r="P52" s="31">
        <f>8500-8500</f>
        <v>0</v>
      </c>
      <c r="Q52" s="83">
        <f t="shared" si="9"/>
        <v>0</v>
      </c>
      <c r="R52" s="74"/>
      <c r="S52" s="74"/>
      <c r="T52" s="74"/>
      <c r="U52" s="74"/>
      <c r="V52" s="74"/>
    </row>
    <row r="53" spans="1:22" ht="24" hidden="1">
      <c r="A53" s="41" t="s">
        <v>91</v>
      </c>
      <c r="B53" s="48" t="s">
        <v>10</v>
      </c>
      <c r="C53" s="48"/>
      <c r="D53" s="48"/>
      <c r="E53" s="61" t="s">
        <v>322</v>
      </c>
      <c r="F53" s="75">
        <f t="shared" si="8"/>
        <v>0</v>
      </c>
      <c r="G53" s="75"/>
      <c r="H53" s="31">
        <v>0</v>
      </c>
      <c r="I53" s="31">
        <v>0</v>
      </c>
      <c r="J53" s="31"/>
      <c r="K53" s="83">
        <f t="shared" si="10"/>
        <v>0</v>
      </c>
      <c r="L53" s="31">
        <f t="shared" si="5"/>
        <v>0</v>
      </c>
      <c r="M53" s="31">
        <v>0</v>
      </c>
      <c r="N53" s="31">
        <v>0</v>
      </c>
      <c r="O53" s="31">
        <v>0</v>
      </c>
      <c r="P53" s="31">
        <v>0</v>
      </c>
      <c r="Q53" s="83">
        <f t="shared" si="9"/>
        <v>0</v>
      </c>
      <c r="R53" s="74"/>
      <c r="S53" s="74"/>
      <c r="T53" s="74"/>
      <c r="U53" s="74"/>
      <c r="V53" s="74"/>
    </row>
    <row r="54" spans="1:22" ht="24" hidden="1">
      <c r="A54" s="41"/>
      <c r="B54" s="48" t="s">
        <v>24</v>
      </c>
      <c r="C54" s="48"/>
      <c r="D54" s="48"/>
      <c r="E54" s="61" t="s">
        <v>322</v>
      </c>
      <c r="F54" s="75">
        <f t="shared" si="8"/>
        <v>0</v>
      </c>
      <c r="G54" s="75"/>
      <c r="H54" s="31">
        <v>0</v>
      </c>
      <c r="I54" s="31">
        <v>0</v>
      </c>
      <c r="J54" s="31"/>
      <c r="K54" s="83">
        <f t="shared" si="10"/>
        <v>0</v>
      </c>
      <c r="L54" s="31">
        <f t="shared" si="5"/>
        <v>0</v>
      </c>
      <c r="M54" s="31">
        <v>0</v>
      </c>
      <c r="N54" s="31">
        <v>0</v>
      </c>
      <c r="O54" s="31">
        <v>0</v>
      </c>
      <c r="P54" s="31">
        <f>180000-180000</f>
        <v>0</v>
      </c>
      <c r="Q54" s="83">
        <f t="shared" si="9"/>
        <v>0</v>
      </c>
      <c r="R54" s="74"/>
      <c r="S54" s="74"/>
      <c r="T54" s="74"/>
      <c r="U54" s="74"/>
      <c r="V54" s="74"/>
    </row>
    <row r="55" spans="1:22" ht="24" hidden="1">
      <c r="A55" s="41"/>
      <c r="B55" s="48"/>
      <c r="C55" s="48"/>
      <c r="D55" s="48"/>
      <c r="E55" s="61" t="s">
        <v>322</v>
      </c>
      <c r="F55" s="75">
        <f t="shared" si="8"/>
        <v>0</v>
      </c>
      <c r="G55" s="79"/>
      <c r="H55" s="83" t="e">
        <f>H56+#REF!</f>
        <v>#REF!</v>
      </c>
      <c r="I55" s="83" t="e">
        <f>I56+#REF!</f>
        <v>#REF!</v>
      </c>
      <c r="J55" s="83"/>
      <c r="K55" s="83" t="e">
        <f t="shared" si="10"/>
        <v>#REF!</v>
      </c>
      <c r="L55" s="31" t="e">
        <f t="shared" si="5"/>
        <v>#REF!</v>
      </c>
      <c r="M55" s="83" t="e">
        <f>M56+#REF!</f>
        <v>#REF!</v>
      </c>
      <c r="N55" s="83" t="e">
        <f>N56+#REF!</f>
        <v>#REF!</v>
      </c>
      <c r="O55" s="83" t="e">
        <f>O56+#REF!</f>
        <v>#REF!</v>
      </c>
      <c r="P55" s="83" t="e">
        <f>P56+#REF!</f>
        <v>#REF!</v>
      </c>
      <c r="Q55" s="83" t="e">
        <f t="shared" si="9"/>
        <v>#REF!</v>
      </c>
      <c r="R55" s="74"/>
      <c r="S55" s="74"/>
      <c r="T55" s="74"/>
      <c r="U55" s="74"/>
      <c r="V55" s="74"/>
    </row>
    <row r="56" spans="1:22" ht="24" hidden="1">
      <c r="A56" s="41"/>
      <c r="B56" s="48" t="s">
        <v>9</v>
      </c>
      <c r="C56" s="48"/>
      <c r="D56" s="48"/>
      <c r="E56" s="61" t="s">
        <v>322</v>
      </c>
      <c r="F56" s="75">
        <f t="shared" si="8"/>
        <v>0</v>
      </c>
      <c r="G56" s="84"/>
      <c r="H56" s="85"/>
      <c r="I56" s="85"/>
      <c r="J56" s="85"/>
      <c r="K56" s="83">
        <f t="shared" si="10"/>
        <v>0</v>
      </c>
      <c r="L56" s="31">
        <f t="shared" si="5"/>
        <v>0</v>
      </c>
      <c r="M56" s="85"/>
      <c r="N56" s="85"/>
      <c r="O56" s="85">
        <v>0</v>
      </c>
      <c r="P56" s="85"/>
      <c r="Q56" s="83">
        <f t="shared" si="9"/>
        <v>0</v>
      </c>
      <c r="R56" s="74"/>
      <c r="S56" s="74"/>
      <c r="T56" s="74"/>
      <c r="U56" s="74"/>
      <c r="V56" s="74"/>
    </row>
    <row r="57" spans="1:22" ht="24" hidden="1">
      <c r="A57" s="41"/>
      <c r="B57" s="48"/>
      <c r="C57" s="48"/>
      <c r="D57" s="48"/>
      <c r="E57" s="61" t="s">
        <v>322</v>
      </c>
      <c r="F57" s="75">
        <f t="shared" si="8"/>
        <v>0</v>
      </c>
      <c r="G57" s="84"/>
      <c r="H57" s="85"/>
      <c r="I57" s="85"/>
      <c r="J57" s="85"/>
      <c r="K57" s="83"/>
      <c r="L57" s="31">
        <f t="shared" si="5"/>
        <v>0</v>
      </c>
      <c r="M57" s="85"/>
      <c r="N57" s="85"/>
      <c r="O57" s="85"/>
      <c r="P57" s="85"/>
      <c r="Q57" s="83">
        <f t="shared" si="9"/>
        <v>0</v>
      </c>
      <c r="R57" s="74"/>
      <c r="S57" s="74"/>
      <c r="T57" s="74"/>
      <c r="U57" s="74"/>
      <c r="V57" s="74"/>
    </row>
    <row r="58" spans="1:22" ht="24" hidden="1">
      <c r="A58" s="43" t="s">
        <v>92</v>
      </c>
      <c r="B58" s="60" t="s">
        <v>351</v>
      </c>
      <c r="C58" s="60" t="s">
        <v>350</v>
      </c>
      <c r="D58" s="60" t="s">
        <v>219</v>
      </c>
      <c r="E58" s="61" t="s">
        <v>322</v>
      </c>
      <c r="F58" s="75">
        <f t="shared" si="8"/>
        <v>0</v>
      </c>
      <c r="G58" s="75"/>
      <c r="H58" s="31">
        <v>0</v>
      </c>
      <c r="I58" s="31">
        <v>0</v>
      </c>
      <c r="J58" s="31"/>
      <c r="K58" s="83">
        <v>0</v>
      </c>
      <c r="L58" s="31">
        <f t="shared" si="5"/>
        <v>0</v>
      </c>
      <c r="M58" s="31">
        <v>0</v>
      </c>
      <c r="N58" s="31">
        <v>0</v>
      </c>
      <c r="O58" s="31">
        <v>0</v>
      </c>
      <c r="P58" s="31">
        <v>0</v>
      </c>
      <c r="Q58" s="83">
        <f t="shared" si="9"/>
        <v>0</v>
      </c>
      <c r="R58" s="74"/>
      <c r="S58" s="74"/>
      <c r="T58" s="74"/>
      <c r="U58" s="74"/>
      <c r="V58" s="74"/>
    </row>
    <row r="59" spans="1:22" s="25" customFormat="1" ht="24" hidden="1">
      <c r="A59" s="42"/>
      <c r="B59" s="346" t="s">
        <v>222</v>
      </c>
      <c r="C59" s="346"/>
      <c r="D59" s="346"/>
      <c r="E59" s="61" t="s">
        <v>322</v>
      </c>
      <c r="F59" s="108">
        <f>F60+F62+F63+F64+F65+F66+F67+F68+F69+F70+F98+F100</f>
        <v>0</v>
      </c>
      <c r="G59" s="108">
        <f>G60+G62+G63+G64+G65+G66+G67+G68+G69+G70+G98+G100</f>
        <v>0</v>
      </c>
      <c r="H59" s="108">
        <f>H60+H62+H63+H64+H65+H66+H67+H68+H69+H70+H98+H100</f>
        <v>0</v>
      </c>
      <c r="I59" s="108">
        <f>I60+I62+I63+I64+I65+I66+I67+I68+I69+I70+I98+I100</f>
        <v>0</v>
      </c>
      <c r="J59" s="108">
        <f>J60+J62+J63+J64+J65+J66+J67+J68+J69+J70+J98+J100</f>
        <v>0</v>
      </c>
      <c r="K59" s="108">
        <f aca="true" t="shared" si="11" ref="K59:P59">K60+K62+K63+K64+K65+K66+K67+K68+K69+K70+K98+K100+K118+K116</f>
        <v>0</v>
      </c>
      <c r="L59" s="108">
        <f t="shared" si="11"/>
        <v>0</v>
      </c>
      <c r="M59" s="108">
        <f t="shared" si="11"/>
        <v>0</v>
      </c>
      <c r="N59" s="108">
        <f t="shared" si="11"/>
        <v>0</v>
      </c>
      <c r="O59" s="108">
        <f t="shared" si="11"/>
        <v>0</v>
      </c>
      <c r="P59" s="108">
        <f t="shared" si="11"/>
        <v>0</v>
      </c>
      <c r="Q59" s="108">
        <f t="shared" si="9"/>
        <v>0</v>
      </c>
      <c r="R59" s="80"/>
      <c r="S59" s="80"/>
      <c r="T59" s="80"/>
      <c r="U59" s="80"/>
      <c r="V59" s="80"/>
    </row>
    <row r="60" spans="1:22" s="25" customFormat="1" ht="24" hidden="1">
      <c r="A60" s="42"/>
      <c r="B60" s="60" t="s">
        <v>237</v>
      </c>
      <c r="C60" s="60" t="s">
        <v>195</v>
      </c>
      <c r="D60" s="60" t="s">
        <v>152</v>
      </c>
      <c r="E60" s="61" t="s">
        <v>322</v>
      </c>
      <c r="F60" s="81">
        <f aca="true" t="shared" si="12" ref="F60:F102">G60+J60</f>
        <v>0</v>
      </c>
      <c r="G60" s="76"/>
      <c r="H60" s="76"/>
      <c r="I60" s="76"/>
      <c r="J60" s="76">
        <v>0</v>
      </c>
      <c r="K60" s="108">
        <f aca="true" t="shared" si="13" ref="K60:K102">M60+P60</f>
        <v>0</v>
      </c>
      <c r="L60" s="105">
        <f aca="true" t="shared" si="14" ref="L60:L91">P60</f>
        <v>0</v>
      </c>
      <c r="M60" s="76"/>
      <c r="N60" s="76">
        <v>0</v>
      </c>
      <c r="O60" s="76">
        <v>0</v>
      </c>
      <c r="P60" s="106"/>
      <c r="Q60" s="108">
        <f t="shared" si="9"/>
        <v>0</v>
      </c>
      <c r="R60" s="80"/>
      <c r="S60" s="80"/>
      <c r="T60" s="80"/>
      <c r="U60" s="80"/>
      <c r="V60" s="80"/>
    </row>
    <row r="61" spans="1:22" s="25" customFormat="1" ht="24" hidden="1">
      <c r="A61" s="42"/>
      <c r="B61" s="60"/>
      <c r="C61" s="60" t="s">
        <v>152</v>
      </c>
      <c r="D61" s="60"/>
      <c r="E61" s="61" t="s">
        <v>322</v>
      </c>
      <c r="F61" s="81">
        <f t="shared" si="12"/>
        <v>0</v>
      </c>
      <c r="G61" s="102"/>
      <c r="H61" s="102"/>
      <c r="I61" s="102"/>
      <c r="J61" s="102">
        <v>0</v>
      </c>
      <c r="K61" s="81">
        <f t="shared" si="13"/>
        <v>0</v>
      </c>
      <c r="L61" s="31">
        <f t="shared" si="14"/>
        <v>0</v>
      </c>
      <c r="M61" s="102">
        <v>0</v>
      </c>
      <c r="N61" s="102">
        <v>0</v>
      </c>
      <c r="O61" s="102">
        <v>0</v>
      </c>
      <c r="P61" s="102">
        <v>0</v>
      </c>
      <c r="Q61" s="81">
        <f t="shared" si="9"/>
        <v>0</v>
      </c>
      <c r="R61" s="80"/>
      <c r="S61" s="80"/>
      <c r="T61" s="80"/>
      <c r="U61" s="80"/>
      <c r="V61" s="80"/>
    </row>
    <row r="62" spans="1:22" s="25" customFormat="1" ht="24" hidden="1">
      <c r="A62" s="42"/>
      <c r="B62" s="60" t="s">
        <v>238</v>
      </c>
      <c r="C62" s="60" t="s">
        <v>196</v>
      </c>
      <c r="D62" s="60" t="s">
        <v>201</v>
      </c>
      <c r="E62" s="61" t="s">
        <v>322</v>
      </c>
      <c r="F62" s="81">
        <f t="shared" si="12"/>
        <v>0</v>
      </c>
      <c r="G62" s="76"/>
      <c r="H62" s="76"/>
      <c r="I62" s="76"/>
      <c r="J62" s="76">
        <v>0</v>
      </c>
      <c r="K62" s="81">
        <f t="shared" si="13"/>
        <v>0</v>
      </c>
      <c r="L62" s="31">
        <f t="shared" si="14"/>
        <v>0</v>
      </c>
      <c r="M62" s="76">
        <v>0</v>
      </c>
      <c r="N62" s="76">
        <v>0</v>
      </c>
      <c r="O62" s="76">
        <v>0</v>
      </c>
      <c r="P62" s="76">
        <v>0</v>
      </c>
      <c r="Q62" s="81">
        <f t="shared" si="9"/>
        <v>0</v>
      </c>
      <c r="R62" s="80"/>
      <c r="S62" s="80"/>
      <c r="T62" s="80"/>
      <c r="U62" s="80"/>
      <c r="V62" s="80"/>
    </row>
    <row r="63" spans="1:22" s="25" customFormat="1" ht="24" hidden="1">
      <c r="A63" s="42"/>
      <c r="B63" s="65" t="s">
        <v>360</v>
      </c>
      <c r="C63" s="72">
        <v>1100</v>
      </c>
      <c r="D63" s="65" t="s">
        <v>201</v>
      </c>
      <c r="E63" s="61" t="s">
        <v>322</v>
      </c>
      <c r="F63" s="108">
        <f t="shared" si="12"/>
        <v>0</v>
      </c>
      <c r="G63" s="106"/>
      <c r="H63" s="106"/>
      <c r="I63" s="106"/>
      <c r="J63" s="76">
        <v>0</v>
      </c>
      <c r="K63" s="81">
        <f t="shared" si="13"/>
        <v>0</v>
      </c>
      <c r="L63" s="31">
        <f t="shared" si="14"/>
        <v>0</v>
      </c>
      <c r="M63" s="76">
        <v>0</v>
      </c>
      <c r="N63" s="76">
        <v>0</v>
      </c>
      <c r="O63" s="76">
        <v>0</v>
      </c>
      <c r="P63" s="76">
        <v>0</v>
      </c>
      <c r="Q63" s="81">
        <f t="shared" si="9"/>
        <v>0</v>
      </c>
      <c r="R63" s="80"/>
      <c r="S63" s="80"/>
      <c r="T63" s="80"/>
      <c r="U63" s="80"/>
      <c r="V63" s="80"/>
    </row>
    <row r="64" spans="1:22" s="25" customFormat="1" ht="24" hidden="1">
      <c r="A64" s="42"/>
      <c r="B64" s="60" t="s">
        <v>239</v>
      </c>
      <c r="C64" s="60" t="s">
        <v>240</v>
      </c>
      <c r="D64" s="60" t="s">
        <v>202</v>
      </c>
      <c r="E64" s="61" t="s">
        <v>322</v>
      </c>
      <c r="F64" s="81">
        <f t="shared" si="12"/>
        <v>0</v>
      </c>
      <c r="G64" s="76"/>
      <c r="H64" s="76"/>
      <c r="I64" s="76"/>
      <c r="J64" s="76">
        <v>0</v>
      </c>
      <c r="K64" s="81">
        <f t="shared" si="13"/>
        <v>0</v>
      </c>
      <c r="L64" s="31">
        <f t="shared" si="14"/>
        <v>0</v>
      </c>
      <c r="M64" s="76">
        <v>0</v>
      </c>
      <c r="N64" s="76">
        <v>0</v>
      </c>
      <c r="O64" s="76">
        <v>0</v>
      </c>
      <c r="P64" s="76">
        <v>0</v>
      </c>
      <c r="Q64" s="81">
        <f t="shared" si="9"/>
        <v>0</v>
      </c>
      <c r="R64" s="80"/>
      <c r="S64" s="80"/>
      <c r="T64" s="80"/>
      <c r="U64" s="80"/>
      <c r="V64" s="80"/>
    </row>
    <row r="65" spans="1:22" s="25" customFormat="1" ht="24" hidden="1">
      <c r="A65" s="42"/>
      <c r="B65" s="60" t="s">
        <v>301</v>
      </c>
      <c r="C65" s="60" t="s">
        <v>302</v>
      </c>
      <c r="D65" s="60" t="s">
        <v>202</v>
      </c>
      <c r="E65" s="61" t="s">
        <v>322</v>
      </c>
      <c r="F65" s="81">
        <f t="shared" si="12"/>
        <v>0</v>
      </c>
      <c r="G65" s="102"/>
      <c r="H65" s="102"/>
      <c r="I65" s="102"/>
      <c r="J65" s="102">
        <v>0</v>
      </c>
      <c r="K65" s="81">
        <f t="shared" si="13"/>
        <v>0</v>
      </c>
      <c r="L65" s="31">
        <f t="shared" si="14"/>
        <v>0</v>
      </c>
      <c r="M65" s="76">
        <v>0</v>
      </c>
      <c r="N65" s="76">
        <v>0</v>
      </c>
      <c r="O65" s="76">
        <v>0</v>
      </c>
      <c r="P65" s="76">
        <v>0</v>
      </c>
      <c r="Q65" s="81">
        <f t="shared" si="9"/>
        <v>0</v>
      </c>
      <c r="R65" s="80"/>
      <c r="S65" s="80"/>
      <c r="T65" s="80"/>
      <c r="U65" s="80"/>
      <c r="V65" s="80"/>
    </row>
    <row r="66" spans="1:22" s="25" customFormat="1" ht="24" hidden="1">
      <c r="A66" s="42"/>
      <c r="B66" s="60" t="s">
        <v>303</v>
      </c>
      <c r="C66" s="60" t="s">
        <v>304</v>
      </c>
      <c r="D66" s="60" t="s">
        <v>202</v>
      </c>
      <c r="E66" s="61" t="s">
        <v>322</v>
      </c>
      <c r="F66" s="81">
        <f t="shared" si="12"/>
        <v>0</v>
      </c>
      <c r="G66" s="76"/>
      <c r="H66" s="76"/>
      <c r="I66" s="76"/>
      <c r="J66" s="76">
        <v>0</v>
      </c>
      <c r="K66" s="81">
        <f t="shared" si="13"/>
        <v>0</v>
      </c>
      <c r="L66" s="31">
        <f t="shared" si="14"/>
        <v>0</v>
      </c>
      <c r="M66" s="76">
        <v>0</v>
      </c>
      <c r="N66" s="76">
        <v>0</v>
      </c>
      <c r="O66" s="76">
        <v>0</v>
      </c>
      <c r="P66" s="76"/>
      <c r="Q66" s="81">
        <f t="shared" si="9"/>
        <v>0</v>
      </c>
      <c r="R66" s="80"/>
      <c r="S66" s="80"/>
      <c r="T66" s="80"/>
      <c r="U66" s="80"/>
      <c r="V66" s="80"/>
    </row>
    <row r="67" spans="1:22" s="25" customFormat="1" ht="24" hidden="1">
      <c r="A67" s="42"/>
      <c r="B67" s="60" t="s">
        <v>243</v>
      </c>
      <c r="C67" s="48" t="s">
        <v>244</v>
      </c>
      <c r="D67" s="48" t="s">
        <v>245</v>
      </c>
      <c r="E67" s="61" t="s">
        <v>322</v>
      </c>
      <c r="F67" s="81">
        <f t="shared" si="12"/>
        <v>0</v>
      </c>
      <c r="G67" s="76"/>
      <c r="H67" s="76"/>
      <c r="I67" s="76"/>
      <c r="J67" s="76">
        <v>0</v>
      </c>
      <c r="K67" s="81">
        <f t="shared" si="13"/>
        <v>0</v>
      </c>
      <c r="L67" s="31">
        <f t="shared" si="14"/>
        <v>0</v>
      </c>
      <c r="M67" s="76">
        <v>0</v>
      </c>
      <c r="N67" s="76">
        <v>0</v>
      </c>
      <c r="O67" s="76">
        <v>0</v>
      </c>
      <c r="P67" s="76"/>
      <c r="Q67" s="81">
        <f t="shared" si="9"/>
        <v>0</v>
      </c>
      <c r="R67" s="80"/>
      <c r="S67" s="80"/>
      <c r="T67" s="80"/>
      <c r="U67" s="80"/>
      <c r="V67" s="80"/>
    </row>
    <row r="68" spans="1:22" s="25" customFormat="1" ht="24" hidden="1">
      <c r="A68" s="42"/>
      <c r="B68" s="60" t="s">
        <v>339</v>
      </c>
      <c r="C68" s="48" t="s">
        <v>340</v>
      </c>
      <c r="D68" s="48" t="s">
        <v>154</v>
      </c>
      <c r="E68" s="61" t="s">
        <v>322</v>
      </c>
      <c r="F68" s="81">
        <f t="shared" si="12"/>
        <v>0</v>
      </c>
      <c r="G68" s="76"/>
      <c r="H68" s="76"/>
      <c r="I68" s="76"/>
      <c r="J68" s="76">
        <v>0</v>
      </c>
      <c r="K68" s="81">
        <f t="shared" si="13"/>
        <v>0</v>
      </c>
      <c r="L68" s="31">
        <f t="shared" si="14"/>
        <v>0</v>
      </c>
      <c r="M68" s="76">
        <v>0</v>
      </c>
      <c r="N68" s="76">
        <v>0</v>
      </c>
      <c r="O68" s="76">
        <v>0</v>
      </c>
      <c r="P68" s="76"/>
      <c r="Q68" s="81">
        <f t="shared" si="9"/>
        <v>0</v>
      </c>
      <c r="R68" s="80"/>
      <c r="S68" s="80"/>
      <c r="T68" s="80"/>
      <c r="U68" s="80"/>
      <c r="V68" s="80"/>
    </row>
    <row r="69" spans="1:22" s="25" customFormat="1" ht="24" hidden="1">
      <c r="A69" s="42"/>
      <c r="B69" s="65" t="s">
        <v>247</v>
      </c>
      <c r="C69" s="65" t="s">
        <v>206</v>
      </c>
      <c r="D69" s="65" t="s">
        <v>159</v>
      </c>
      <c r="E69" s="61" t="s">
        <v>322</v>
      </c>
      <c r="F69" s="81">
        <f t="shared" si="12"/>
        <v>0</v>
      </c>
      <c r="G69" s="76"/>
      <c r="H69" s="76"/>
      <c r="I69" s="76"/>
      <c r="J69" s="76">
        <v>0</v>
      </c>
      <c r="K69" s="81">
        <f t="shared" si="13"/>
        <v>0</v>
      </c>
      <c r="L69" s="31">
        <f t="shared" si="14"/>
        <v>0</v>
      </c>
      <c r="M69" s="76">
        <v>0</v>
      </c>
      <c r="N69" s="76">
        <v>0</v>
      </c>
      <c r="O69" s="76">
        <v>0</v>
      </c>
      <c r="P69" s="76">
        <f>72806-43300-29506</f>
        <v>0</v>
      </c>
      <c r="Q69" s="81">
        <f t="shared" si="9"/>
        <v>0</v>
      </c>
      <c r="R69" s="80"/>
      <c r="S69" s="80"/>
      <c r="T69" s="80"/>
      <c r="U69" s="80"/>
      <c r="V69" s="80"/>
    </row>
    <row r="70" spans="1:22" s="25" customFormat="1" ht="24" hidden="1">
      <c r="A70" s="42"/>
      <c r="B70" s="65" t="s">
        <v>248</v>
      </c>
      <c r="C70" s="65" t="s">
        <v>207</v>
      </c>
      <c r="D70" s="65" t="s">
        <v>159</v>
      </c>
      <c r="E70" s="61" t="s">
        <v>322</v>
      </c>
      <c r="F70" s="81">
        <f t="shared" si="12"/>
        <v>0</v>
      </c>
      <c r="G70" s="76"/>
      <c r="H70" s="76"/>
      <c r="I70" s="76"/>
      <c r="J70" s="76">
        <v>0</v>
      </c>
      <c r="K70" s="81">
        <f t="shared" si="13"/>
        <v>0</v>
      </c>
      <c r="L70" s="31">
        <f t="shared" si="14"/>
        <v>0</v>
      </c>
      <c r="M70" s="76">
        <v>0</v>
      </c>
      <c r="N70" s="76">
        <v>0</v>
      </c>
      <c r="O70" s="76">
        <v>0</v>
      </c>
      <c r="P70" s="76">
        <v>0</v>
      </c>
      <c r="Q70" s="81">
        <f t="shared" si="9"/>
        <v>0</v>
      </c>
      <c r="R70" s="80"/>
      <c r="S70" s="80"/>
      <c r="T70" s="80"/>
      <c r="U70" s="80"/>
      <c r="V70" s="80"/>
    </row>
    <row r="71" spans="1:22" s="25" customFormat="1" ht="24" hidden="1">
      <c r="A71" s="42"/>
      <c r="B71" s="60"/>
      <c r="C71" s="48"/>
      <c r="D71" s="48"/>
      <c r="E71" s="61" t="s">
        <v>322</v>
      </c>
      <c r="F71" s="81">
        <f t="shared" si="12"/>
        <v>0</v>
      </c>
      <c r="G71" s="76"/>
      <c r="H71" s="76"/>
      <c r="I71" s="76"/>
      <c r="J71" s="76"/>
      <c r="K71" s="81">
        <f t="shared" si="13"/>
        <v>0</v>
      </c>
      <c r="L71" s="31">
        <f t="shared" si="14"/>
        <v>0</v>
      </c>
      <c r="M71" s="76"/>
      <c r="N71" s="76"/>
      <c r="O71" s="76"/>
      <c r="P71" s="76"/>
      <c r="Q71" s="81">
        <f t="shared" si="9"/>
        <v>0</v>
      </c>
      <c r="R71" s="80"/>
      <c r="S71" s="80"/>
      <c r="T71" s="80"/>
      <c r="U71" s="80"/>
      <c r="V71" s="80"/>
    </row>
    <row r="72" spans="1:22" s="25" customFormat="1" ht="24" hidden="1">
      <c r="A72" s="42"/>
      <c r="B72" s="60"/>
      <c r="C72" s="48"/>
      <c r="D72" s="48"/>
      <c r="E72" s="61" t="s">
        <v>322</v>
      </c>
      <c r="F72" s="81">
        <f t="shared" si="12"/>
        <v>0</v>
      </c>
      <c r="G72" s="76"/>
      <c r="H72" s="76"/>
      <c r="I72" s="76"/>
      <c r="J72" s="76"/>
      <c r="K72" s="81">
        <f t="shared" si="13"/>
        <v>0</v>
      </c>
      <c r="L72" s="31">
        <f t="shared" si="14"/>
        <v>0</v>
      </c>
      <c r="M72" s="76"/>
      <c r="N72" s="76"/>
      <c r="O72" s="76"/>
      <c r="P72" s="76"/>
      <c r="Q72" s="81">
        <f t="shared" si="9"/>
        <v>0</v>
      </c>
      <c r="R72" s="80"/>
      <c r="S72" s="80"/>
      <c r="T72" s="80"/>
      <c r="U72" s="80"/>
      <c r="V72" s="80"/>
    </row>
    <row r="73" spans="1:22" s="25" customFormat="1" ht="24" hidden="1">
      <c r="A73" s="42"/>
      <c r="B73" s="60"/>
      <c r="C73" s="48"/>
      <c r="D73" s="48"/>
      <c r="E73" s="61" t="s">
        <v>322</v>
      </c>
      <c r="F73" s="81">
        <f t="shared" si="12"/>
        <v>0</v>
      </c>
      <c r="G73" s="76"/>
      <c r="H73" s="76"/>
      <c r="I73" s="76"/>
      <c r="J73" s="76"/>
      <c r="K73" s="81">
        <f t="shared" si="13"/>
        <v>0</v>
      </c>
      <c r="L73" s="31">
        <f t="shared" si="14"/>
        <v>0</v>
      </c>
      <c r="M73" s="76"/>
      <c r="N73" s="76"/>
      <c r="O73" s="76"/>
      <c r="P73" s="76"/>
      <c r="Q73" s="81">
        <f t="shared" si="9"/>
        <v>0</v>
      </c>
      <c r="R73" s="80"/>
      <c r="S73" s="80"/>
      <c r="T73" s="80"/>
      <c r="U73" s="80"/>
      <c r="V73" s="80"/>
    </row>
    <row r="74" spans="1:22" s="25" customFormat="1" ht="24" hidden="1">
      <c r="A74" s="42"/>
      <c r="B74" s="60"/>
      <c r="C74" s="48"/>
      <c r="D74" s="48"/>
      <c r="E74" s="61" t="s">
        <v>322</v>
      </c>
      <c r="F74" s="81">
        <f t="shared" si="12"/>
        <v>0</v>
      </c>
      <c r="G74" s="76"/>
      <c r="H74" s="76"/>
      <c r="I74" s="76"/>
      <c r="J74" s="76"/>
      <c r="K74" s="81">
        <f t="shared" si="13"/>
        <v>0</v>
      </c>
      <c r="L74" s="31">
        <f t="shared" si="14"/>
        <v>0</v>
      </c>
      <c r="M74" s="76"/>
      <c r="N74" s="76"/>
      <c r="O74" s="76"/>
      <c r="P74" s="76"/>
      <c r="Q74" s="81">
        <f t="shared" si="9"/>
        <v>0</v>
      </c>
      <c r="R74" s="80"/>
      <c r="S74" s="80"/>
      <c r="T74" s="80"/>
      <c r="U74" s="80"/>
      <c r="V74" s="80"/>
    </row>
    <row r="75" spans="1:22" s="25" customFormat="1" ht="24" hidden="1">
      <c r="A75" s="42"/>
      <c r="B75" s="60"/>
      <c r="C75" s="48"/>
      <c r="D75" s="48"/>
      <c r="E75" s="61" t="s">
        <v>322</v>
      </c>
      <c r="F75" s="81">
        <f t="shared" si="12"/>
        <v>0</v>
      </c>
      <c r="G75" s="76"/>
      <c r="H75" s="76"/>
      <c r="I75" s="76"/>
      <c r="J75" s="76"/>
      <c r="K75" s="81">
        <f t="shared" si="13"/>
        <v>0</v>
      </c>
      <c r="L75" s="31">
        <f t="shared" si="14"/>
        <v>0</v>
      </c>
      <c r="M75" s="76"/>
      <c r="N75" s="76"/>
      <c r="O75" s="76"/>
      <c r="P75" s="76"/>
      <c r="Q75" s="81">
        <f t="shared" si="9"/>
        <v>0</v>
      </c>
      <c r="R75" s="80"/>
      <c r="S75" s="80"/>
      <c r="T75" s="80"/>
      <c r="U75" s="80"/>
      <c r="V75" s="80"/>
    </row>
    <row r="76" spans="1:22" s="25" customFormat="1" ht="24" hidden="1">
      <c r="A76" s="42"/>
      <c r="B76" s="60"/>
      <c r="C76" s="48"/>
      <c r="D76" s="48"/>
      <c r="E76" s="61" t="s">
        <v>322</v>
      </c>
      <c r="F76" s="81">
        <f t="shared" si="12"/>
        <v>0</v>
      </c>
      <c r="G76" s="76"/>
      <c r="H76" s="76"/>
      <c r="I76" s="76"/>
      <c r="J76" s="76"/>
      <c r="K76" s="81">
        <f t="shared" si="13"/>
        <v>0</v>
      </c>
      <c r="L76" s="31">
        <f t="shared" si="14"/>
        <v>0</v>
      </c>
      <c r="M76" s="76"/>
      <c r="N76" s="76"/>
      <c r="O76" s="76"/>
      <c r="P76" s="76"/>
      <c r="Q76" s="81">
        <f t="shared" si="9"/>
        <v>0</v>
      </c>
      <c r="R76" s="80"/>
      <c r="S76" s="80"/>
      <c r="T76" s="80"/>
      <c r="U76" s="80"/>
      <c r="V76" s="80"/>
    </row>
    <row r="77" spans="1:22" s="25" customFormat="1" ht="24" hidden="1">
      <c r="A77" s="42"/>
      <c r="B77" s="60"/>
      <c r="C77" s="48"/>
      <c r="D77" s="48"/>
      <c r="E77" s="61" t="s">
        <v>322</v>
      </c>
      <c r="F77" s="81">
        <f t="shared" si="12"/>
        <v>0</v>
      </c>
      <c r="G77" s="76"/>
      <c r="H77" s="76"/>
      <c r="I77" s="76"/>
      <c r="J77" s="76"/>
      <c r="K77" s="81">
        <f t="shared" si="13"/>
        <v>0</v>
      </c>
      <c r="L77" s="31">
        <f t="shared" si="14"/>
        <v>0</v>
      </c>
      <c r="M77" s="76"/>
      <c r="N77" s="76"/>
      <c r="O77" s="76"/>
      <c r="P77" s="76"/>
      <c r="Q77" s="81">
        <f aca="true" t="shared" si="15" ref="Q77:Q102">F77+K77</f>
        <v>0</v>
      </c>
      <c r="R77" s="80"/>
      <c r="S77" s="80"/>
      <c r="T77" s="80"/>
      <c r="U77" s="80"/>
      <c r="V77" s="80"/>
    </row>
    <row r="78" spans="1:22" s="25" customFormat="1" ht="24" hidden="1">
      <c r="A78" s="42"/>
      <c r="B78" s="60"/>
      <c r="C78" s="48"/>
      <c r="D78" s="48"/>
      <c r="E78" s="61" t="s">
        <v>322</v>
      </c>
      <c r="F78" s="81">
        <f t="shared" si="12"/>
        <v>0</v>
      </c>
      <c r="G78" s="76"/>
      <c r="H78" s="76"/>
      <c r="I78" s="76"/>
      <c r="J78" s="76"/>
      <c r="K78" s="81">
        <f t="shared" si="13"/>
        <v>0</v>
      </c>
      <c r="L78" s="31">
        <f t="shared" si="14"/>
        <v>0</v>
      </c>
      <c r="M78" s="76"/>
      <c r="N78" s="76"/>
      <c r="O78" s="76"/>
      <c r="P78" s="76"/>
      <c r="Q78" s="81">
        <f t="shared" si="15"/>
        <v>0</v>
      </c>
      <c r="R78" s="80"/>
      <c r="S78" s="80"/>
      <c r="T78" s="80"/>
      <c r="U78" s="80"/>
      <c r="V78" s="80"/>
    </row>
    <row r="79" spans="1:22" s="25" customFormat="1" ht="24" hidden="1">
      <c r="A79" s="42"/>
      <c r="B79" s="60"/>
      <c r="C79" s="48"/>
      <c r="D79" s="48"/>
      <c r="E79" s="61" t="s">
        <v>322</v>
      </c>
      <c r="F79" s="81">
        <f t="shared" si="12"/>
        <v>0</v>
      </c>
      <c r="G79" s="76"/>
      <c r="H79" s="76"/>
      <c r="I79" s="76"/>
      <c r="J79" s="76"/>
      <c r="K79" s="81">
        <f t="shared" si="13"/>
        <v>0</v>
      </c>
      <c r="L79" s="31">
        <f t="shared" si="14"/>
        <v>0</v>
      </c>
      <c r="M79" s="76"/>
      <c r="N79" s="76"/>
      <c r="O79" s="76"/>
      <c r="P79" s="76"/>
      <c r="Q79" s="81">
        <f t="shared" si="15"/>
        <v>0</v>
      </c>
      <c r="R79" s="80"/>
      <c r="S79" s="80"/>
      <c r="T79" s="80"/>
      <c r="U79" s="80"/>
      <c r="V79" s="80"/>
    </row>
    <row r="80" spans="1:22" s="25" customFormat="1" ht="24" hidden="1">
      <c r="A80" s="42"/>
      <c r="B80" s="60"/>
      <c r="C80" s="48"/>
      <c r="D80" s="48"/>
      <c r="E80" s="61" t="s">
        <v>322</v>
      </c>
      <c r="F80" s="81">
        <f t="shared" si="12"/>
        <v>0</v>
      </c>
      <c r="G80" s="76"/>
      <c r="H80" s="76"/>
      <c r="I80" s="76"/>
      <c r="J80" s="76"/>
      <c r="K80" s="81">
        <f t="shared" si="13"/>
        <v>0</v>
      </c>
      <c r="L80" s="31">
        <f t="shared" si="14"/>
        <v>0</v>
      </c>
      <c r="M80" s="76"/>
      <c r="N80" s="76"/>
      <c r="O80" s="76"/>
      <c r="P80" s="76"/>
      <c r="Q80" s="81">
        <f t="shared" si="15"/>
        <v>0</v>
      </c>
      <c r="R80" s="80"/>
      <c r="S80" s="80"/>
      <c r="T80" s="80"/>
      <c r="U80" s="80"/>
      <c r="V80" s="80"/>
    </row>
    <row r="81" spans="1:22" s="25" customFormat="1" ht="24" hidden="1">
      <c r="A81" s="42"/>
      <c r="B81" s="60"/>
      <c r="C81" s="48"/>
      <c r="D81" s="48"/>
      <c r="E81" s="61" t="s">
        <v>322</v>
      </c>
      <c r="F81" s="81">
        <f t="shared" si="12"/>
        <v>0</v>
      </c>
      <c r="G81" s="76"/>
      <c r="H81" s="76"/>
      <c r="I81" s="76"/>
      <c r="J81" s="76"/>
      <c r="K81" s="81">
        <f t="shared" si="13"/>
        <v>0</v>
      </c>
      <c r="L81" s="31">
        <f t="shared" si="14"/>
        <v>0</v>
      </c>
      <c r="M81" s="76"/>
      <c r="N81" s="76"/>
      <c r="O81" s="76"/>
      <c r="P81" s="76"/>
      <c r="Q81" s="81">
        <f t="shared" si="15"/>
        <v>0</v>
      </c>
      <c r="R81" s="80"/>
      <c r="S81" s="80"/>
      <c r="T81" s="80"/>
      <c r="U81" s="80"/>
      <c r="V81" s="80"/>
    </row>
    <row r="82" spans="1:22" s="25" customFormat="1" ht="24" hidden="1">
      <c r="A82" s="42"/>
      <c r="B82" s="60"/>
      <c r="C82" s="48"/>
      <c r="D82" s="48"/>
      <c r="E82" s="61" t="s">
        <v>322</v>
      </c>
      <c r="F82" s="81">
        <f t="shared" si="12"/>
        <v>0</v>
      </c>
      <c r="G82" s="76"/>
      <c r="H82" s="76"/>
      <c r="I82" s="76"/>
      <c r="J82" s="76"/>
      <c r="K82" s="81">
        <f t="shared" si="13"/>
        <v>0</v>
      </c>
      <c r="L82" s="31">
        <f t="shared" si="14"/>
        <v>0</v>
      </c>
      <c r="M82" s="76"/>
      <c r="N82" s="76"/>
      <c r="O82" s="76"/>
      <c r="P82" s="76"/>
      <c r="Q82" s="81">
        <f t="shared" si="15"/>
        <v>0</v>
      </c>
      <c r="R82" s="80"/>
      <c r="S82" s="80"/>
      <c r="T82" s="80"/>
      <c r="U82" s="80"/>
      <c r="V82" s="80"/>
    </row>
    <row r="83" spans="1:22" s="25" customFormat="1" ht="24" hidden="1">
      <c r="A83" s="42"/>
      <c r="B83" s="60"/>
      <c r="C83" s="48"/>
      <c r="D83" s="48"/>
      <c r="E83" s="61" t="s">
        <v>322</v>
      </c>
      <c r="F83" s="81">
        <f t="shared" si="12"/>
        <v>0</v>
      </c>
      <c r="G83" s="76"/>
      <c r="H83" s="76"/>
      <c r="I83" s="76"/>
      <c r="J83" s="76"/>
      <c r="K83" s="81">
        <f t="shared" si="13"/>
        <v>0</v>
      </c>
      <c r="L83" s="31">
        <f t="shared" si="14"/>
        <v>0</v>
      </c>
      <c r="M83" s="76"/>
      <c r="N83" s="76"/>
      <c r="O83" s="76"/>
      <c r="P83" s="76"/>
      <c r="Q83" s="81">
        <f t="shared" si="15"/>
        <v>0</v>
      </c>
      <c r="R83" s="80"/>
      <c r="S83" s="80"/>
      <c r="T83" s="80"/>
      <c r="U83" s="80"/>
      <c r="V83" s="80"/>
    </row>
    <row r="84" spans="1:22" s="25" customFormat="1" ht="24" hidden="1">
      <c r="A84" s="42"/>
      <c r="B84" s="60"/>
      <c r="C84" s="48"/>
      <c r="D84" s="48"/>
      <c r="E84" s="61" t="s">
        <v>322</v>
      </c>
      <c r="F84" s="81">
        <f t="shared" si="12"/>
        <v>0</v>
      </c>
      <c r="G84" s="76"/>
      <c r="H84" s="76"/>
      <c r="I84" s="76"/>
      <c r="J84" s="76"/>
      <c r="K84" s="81">
        <f t="shared" si="13"/>
        <v>0</v>
      </c>
      <c r="L84" s="31">
        <f t="shared" si="14"/>
        <v>0</v>
      </c>
      <c r="M84" s="76"/>
      <c r="N84" s="76"/>
      <c r="O84" s="76"/>
      <c r="P84" s="76"/>
      <c r="Q84" s="81">
        <f t="shared" si="15"/>
        <v>0</v>
      </c>
      <c r="R84" s="80"/>
      <c r="S84" s="80"/>
      <c r="T84" s="80"/>
      <c r="U84" s="80"/>
      <c r="V84" s="80"/>
    </row>
    <row r="85" spans="1:22" s="25" customFormat="1" ht="24" hidden="1">
      <c r="A85" s="42"/>
      <c r="B85" s="60"/>
      <c r="C85" s="48"/>
      <c r="D85" s="48"/>
      <c r="E85" s="61" t="s">
        <v>322</v>
      </c>
      <c r="F85" s="81">
        <f t="shared" si="12"/>
        <v>0</v>
      </c>
      <c r="G85" s="76"/>
      <c r="H85" s="76"/>
      <c r="I85" s="76"/>
      <c r="J85" s="76"/>
      <c r="K85" s="81">
        <f t="shared" si="13"/>
        <v>0</v>
      </c>
      <c r="L85" s="31">
        <f t="shared" si="14"/>
        <v>0</v>
      </c>
      <c r="M85" s="76"/>
      <c r="N85" s="76"/>
      <c r="O85" s="76"/>
      <c r="P85" s="76"/>
      <c r="Q85" s="81">
        <f t="shared" si="15"/>
        <v>0</v>
      </c>
      <c r="R85" s="80"/>
      <c r="S85" s="80"/>
      <c r="T85" s="80"/>
      <c r="U85" s="80"/>
      <c r="V85" s="80"/>
    </row>
    <row r="86" spans="1:22" s="25" customFormat="1" ht="24" hidden="1">
      <c r="A86" s="42"/>
      <c r="B86" s="60"/>
      <c r="C86" s="48"/>
      <c r="D86" s="48"/>
      <c r="E86" s="61" t="s">
        <v>322</v>
      </c>
      <c r="F86" s="81">
        <f t="shared" si="12"/>
        <v>0</v>
      </c>
      <c r="G86" s="76"/>
      <c r="H86" s="76"/>
      <c r="I86" s="76"/>
      <c r="J86" s="76"/>
      <c r="K86" s="81">
        <f t="shared" si="13"/>
        <v>0</v>
      </c>
      <c r="L86" s="31">
        <f t="shared" si="14"/>
        <v>0</v>
      </c>
      <c r="M86" s="76"/>
      <c r="N86" s="76"/>
      <c r="O86" s="76"/>
      <c r="P86" s="76"/>
      <c r="Q86" s="81">
        <f t="shared" si="15"/>
        <v>0</v>
      </c>
      <c r="R86" s="80"/>
      <c r="S86" s="80"/>
      <c r="T86" s="80"/>
      <c r="U86" s="80"/>
      <c r="V86" s="80"/>
    </row>
    <row r="87" spans="1:22" s="25" customFormat="1" ht="24" hidden="1">
      <c r="A87" s="42"/>
      <c r="B87" s="60"/>
      <c r="C87" s="48"/>
      <c r="D87" s="48"/>
      <c r="E87" s="61" t="s">
        <v>322</v>
      </c>
      <c r="F87" s="81">
        <f t="shared" si="12"/>
        <v>0</v>
      </c>
      <c r="G87" s="76"/>
      <c r="H87" s="76"/>
      <c r="I87" s="76"/>
      <c r="J87" s="76"/>
      <c r="K87" s="81">
        <f t="shared" si="13"/>
        <v>0</v>
      </c>
      <c r="L87" s="31">
        <f t="shared" si="14"/>
        <v>0</v>
      </c>
      <c r="M87" s="76"/>
      <c r="N87" s="76"/>
      <c r="O87" s="76"/>
      <c r="P87" s="76"/>
      <c r="Q87" s="81">
        <f t="shared" si="15"/>
        <v>0</v>
      </c>
      <c r="R87" s="80"/>
      <c r="S87" s="80"/>
      <c r="T87" s="80"/>
      <c r="U87" s="80"/>
      <c r="V87" s="80"/>
    </row>
    <row r="88" spans="1:22" s="25" customFormat="1" ht="24" hidden="1">
      <c r="A88" s="42"/>
      <c r="B88" s="60"/>
      <c r="C88" s="48"/>
      <c r="D88" s="48"/>
      <c r="E88" s="61" t="s">
        <v>322</v>
      </c>
      <c r="F88" s="81">
        <f t="shared" si="12"/>
        <v>0</v>
      </c>
      <c r="G88" s="76"/>
      <c r="H88" s="76"/>
      <c r="I88" s="76"/>
      <c r="J88" s="76"/>
      <c r="K88" s="81">
        <f t="shared" si="13"/>
        <v>0</v>
      </c>
      <c r="L88" s="31">
        <f t="shared" si="14"/>
        <v>0</v>
      </c>
      <c r="M88" s="76"/>
      <c r="N88" s="76"/>
      <c r="O88" s="76"/>
      <c r="P88" s="76"/>
      <c r="Q88" s="81">
        <f t="shared" si="15"/>
        <v>0</v>
      </c>
      <c r="R88" s="80"/>
      <c r="S88" s="80"/>
      <c r="T88" s="80"/>
      <c r="U88" s="80"/>
      <c r="V88" s="80"/>
    </row>
    <row r="89" spans="1:22" s="25" customFormat="1" ht="24" hidden="1">
      <c r="A89" s="42"/>
      <c r="B89" s="60"/>
      <c r="C89" s="48"/>
      <c r="D89" s="48"/>
      <c r="E89" s="61" t="s">
        <v>322</v>
      </c>
      <c r="F89" s="81">
        <f t="shared" si="12"/>
        <v>0</v>
      </c>
      <c r="G89" s="76"/>
      <c r="H89" s="76"/>
      <c r="I89" s="76"/>
      <c r="J89" s="76"/>
      <c r="K89" s="81">
        <f t="shared" si="13"/>
        <v>0</v>
      </c>
      <c r="L89" s="31">
        <f t="shared" si="14"/>
        <v>0</v>
      </c>
      <c r="M89" s="76"/>
      <c r="N89" s="76"/>
      <c r="O89" s="76"/>
      <c r="P89" s="76"/>
      <c r="Q89" s="81">
        <f t="shared" si="15"/>
        <v>0</v>
      </c>
      <c r="R89" s="80"/>
      <c r="S89" s="80"/>
      <c r="T89" s="80"/>
      <c r="U89" s="80"/>
      <c r="V89" s="80"/>
    </row>
    <row r="90" spans="1:22" s="25" customFormat="1" ht="24" hidden="1">
      <c r="A90" s="42"/>
      <c r="B90" s="60"/>
      <c r="C90" s="48"/>
      <c r="D90" s="48"/>
      <c r="E90" s="61" t="s">
        <v>322</v>
      </c>
      <c r="F90" s="81">
        <f t="shared" si="12"/>
        <v>0</v>
      </c>
      <c r="G90" s="76"/>
      <c r="H90" s="76"/>
      <c r="I90" s="76"/>
      <c r="J90" s="76"/>
      <c r="K90" s="81">
        <f t="shared" si="13"/>
        <v>0</v>
      </c>
      <c r="L90" s="31">
        <f t="shared" si="14"/>
        <v>0</v>
      </c>
      <c r="M90" s="76"/>
      <c r="N90" s="76"/>
      <c r="O90" s="76"/>
      <c r="P90" s="76"/>
      <c r="Q90" s="81">
        <f t="shared" si="15"/>
        <v>0</v>
      </c>
      <c r="R90" s="80"/>
      <c r="S90" s="80"/>
      <c r="T90" s="80"/>
      <c r="U90" s="80"/>
      <c r="V90" s="80"/>
    </row>
    <row r="91" spans="1:22" s="25" customFormat="1" ht="24" hidden="1">
      <c r="A91" s="42"/>
      <c r="B91" s="60"/>
      <c r="C91" s="48"/>
      <c r="D91" s="48"/>
      <c r="E91" s="61" t="s">
        <v>322</v>
      </c>
      <c r="F91" s="81">
        <f t="shared" si="12"/>
        <v>0</v>
      </c>
      <c r="G91" s="76"/>
      <c r="H91" s="76"/>
      <c r="I91" s="76"/>
      <c r="J91" s="76"/>
      <c r="K91" s="81">
        <f t="shared" si="13"/>
        <v>0</v>
      </c>
      <c r="L91" s="31">
        <f t="shared" si="14"/>
        <v>0</v>
      </c>
      <c r="M91" s="76"/>
      <c r="N91" s="76"/>
      <c r="O91" s="76"/>
      <c r="P91" s="76"/>
      <c r="Q91" s="81">
        <f t="shared" si="15"/>
        <v>0</v>
      </c>
      <c r="R91" s="80"/>
      <c r="S91" s="80"/>
      <c r="T91" s="80"/>
      <c r="U91" s="80"/>
      <c r="V91" s="80"/>
    </row>
    <row r="92" spans="1:22" s="25" customFormat="1" ht="24" hidden="1">
      <c r="A92" s="42"/>
      <c r="B92" s="60"/>
      <c r="C92" s="48"/>
      <c r="D92" s="48"/>
      <c r="E92" s="61" t="s">
        <v>322</v>
      </c>
      <c r="F92" s="81">
        <f t="shared" si="12"/>
        <v>0</v>
      </c>
      <c r="G92" s="76"/>
      <c r="H92" s="76"/>
      <c r="I92" s="76"/>
      <c r="J92" s="76"/>
      <c r="K92" s="81">
        <f t="shared" si="13"/>
        <v>0</v>
      </c>
      <c r="L92" s="31">
        <f aca="true" t="shared" si="16" ref="L92:L123">P92</f>
        <v>0</v>
      </c>
      <c r="M92" s="76"/>
      <c r="N92" s="76"/>
      <c r="O92" s="76"/>
      <c r="P92" s="76"/>
      <c r="Q92" s="81">
        <f t="shared" si="15"/>
        <v>0</v>
      </c>
      <c r="R92" s="80"/>
      <c r="S92" s="80"/>
      <c r="T92" s="80"/>
      <c r="U92" s="80"/>
      <c r="V92" s="80"/>
    </row>
    <row r="93" spans="1:22" s="25" customFormat="1" ht="24" hidden="1">
      <c r="A93" s="42"/>
      <c r="B93" s="60"/>
      <c r="C93" s="48"/>
      <c r="D93" s="48"/>
      <c r="E93" s="61" t="s">
        <v>322</v>
      </c>
      <c r="F93" s="81">
        <f t="shared" si="12"/>
        <v>0</v>
      </c>
      <c r="G93" s="76"/>
      <c r="H93" s="76"/>
      <c r="I93" s="76"/>
      <c r="J93" s="76"/>
      <c r="K93" s="81">
        <f t="shared" si="13"/>
        <v>0</v>
      </c>
      <c r="L93" s="31">
        <f t="shared" si="16"/>
        <v>0</v>
      </c>
      <c r="M93" s="76"/>
      <c r="N93" s="76"/>
      <c r="O93" s="76"/>
      <c r="P93" s="76"/>
      <c r="Q93" s="81">
        <f t="shared" si="15"/>
        <v>0</v>
      </c>
      <c r="R93" s="80"/>
      <c r="S93" s="80"/>
      <c r="T93" s="80"/>
      <c r="U93" s="80"/>
      <c r="V93" s="80"/>
    </row>
    <row r="94" spans="1:22" s="25" customFormat="1" ht="24" hidden="1">
      <c r="A94" s="42"/>
      <c r="B94" s="60"/>
      <c r="C94" s="48"/>
      <c r="D94" s="48"/>
      <c r="E94" s="61" t="s">
        <v>322</v>
      </c>
      <c r="F94" s="81">
        <f t="shared" si="12"/>
        <v>0</v>
      </c>
      <c r="G94" s="76"/>
      <c r="H94" s="76"/>
      <c r="I94" s="76"/>
      <c r="J94" s="76"/>
      <c r="K94" s="81">
        <f t="shared" si="13"/>
        <v>0</v>
      </c>
      <c r="L94" s="31">
        <f t="shared" si="16"/>
        <v>0</v>
      </c>
      <c r="M94" s="76"/>
      <c r="N94" s="76"/>
      <c r="O94" s="76"/>
      <c r="P94" s="76"/>
      <c r="Q94" s="81">
        <f t="shared" si="15"/>
        <v>0</v>
      </c>
      <c r="R94" s="80"/>
      <c r="S94" s="80"/>
      <c r="T94" s="80"/>
      <c r="U94" s="80"/>
      <c r="V94" s="80"/>
    </row>
    <row r="95" spans="1:22" s="25" customFormat="1" ht="24" hidden="1">
      <c r="A95" s="42"/>
      <c r="B95" s="60"/>
      <c r="C95" s="48"/>
      <c r="D95" s="48"/>
      <c r="E95" s="61" t="s">
        <v>322</v>
      </c>
      <c r="F95" s="81">
        <f t="shared" si="12"/>
        <v>0</v>
      </c>
      <c r="G95" s="76"/>
      <c r="H95" s="76"/>
      <c r="I95" s="76"/>
      <c r="J95" s="76"/>
      <c r="K95" s="81">
        <f t="shared" si="13"/>
        <v>0</v>
      </c>
      <c r="L95" s="31">
        <f t="shared" si="16"/>
        <v>0</v>
      </c>
      <c r="M95" s="76"/>
      <c r="N95" s="76"/>
      <c r="O95" s="76"/>
      <c r="P95" s="76"/>
      <c r="Q95" s="81">
        <f t="shared" si="15"/>
        <v>0</v>
      </c>
      <c r="R95" s="80"/>
      <c r="S95" s="80"/>
      <c r="T95" s="80"/>
      <c r="U95" s="80"/>
      <c r="V95" s="80"/>
    </row>
    <row r="96" spans="1:22" s="25" customFormat="1" ht="24" hidden="1">
      <c r="A96" s="42"/>
      <c r="B96" s="60"/>
      <c r="C96" s="48"/>
      <c r="D96" s="48"/>
      <c r="E96" s="61" t="s">
        <v>322</v>
      </c>
      <c r="F96" s="81">
        <f t="shared" si="12"/>
        <v>0</v>
      </c>
      <c r="G96" s="76"/>
      <c r="H96" s="76"/>
      <c r="I96" s="76"/>
      <c r="J96" s="76"/>
      <c r="K96" s="81">
        <f t="shared" si="13"/>
        <v>0</v>
      </c>
      <c r="L96" s="31">
        <f t="shared" si="16"/>
        <v>0</v>
      </c>
      <c r="M96" s="76"/>
      <c r="N96" s="76"/>
      <c r="O96" s="76"/>
      <c r="P96" s="76"/>
      <c r="Q96" s="81">
        <f t="shared" si="15"/>
        <v>0</v>
      </c>
      <c r="R96" s="80"/>
      <c r="S96" s="80"/>
      <c r="T96" s="80"/>
      <c r="U96" s="80"/>
      <c r="V96" s="80"/>
    </row>
    <row r="97" spans="1:22" s="25" customFormat="1" ht="24" hidden="1">
      <c r="A97" s="42"/>
      <c r="B97" s="60"/>
      <c r="C97" s="48"/>
      <c r="D97" s="48"/>
      <c r="E97" s="61" t="s">
        <v>322</v>
      </c>
      <c r="F97" s="81">
        <f t="shared" si="12"/>
        <v>0</v>
      </c>
      <c r="G97" s="76"/>
      <c r="H97" s="76"/>
      <c r="I97" s="76"/>
      <c r="J97" s="76"/>
      <c r="K97" s="81">
        <f t="shared" si="13"/>
        <v>0</v>
      </c>
      <c r="L97" s="31">
        <f t="shared" si="16"/>
        <v>0</v>
      </c>
      <c r="M97" s="76"/>
      <c r="N97" s="76"/>
      <c r="O97" s="76"/>
      <c r="P97" s="76"/>
      <c r="Q97" s="81">
        <f t="shared" si="15"/>
        <v>0</v>
      </c>
      <c r="R97" s="80"/>
      <c r="S97" s="80"/>
      <c r="T97" s="80"/>
      <c r="U97" s="80"/>
      <c r="V97" s="80"/>
    </row>
    <row r="98" spans="1:22" s="25" customFormat="1" ht="24" hidden="1">
      <c r="A98" s="42"/>
      <c r="B98" s="65" t="s">
        <v>356</v>
      </c>
      <c r="C98" s="65" t="s">
        <v>272</v>
      </c>
      <c r="D98" s="65" t="s">
        <v>157</v>
      </c>
      <c r="E98" s="61" t="s">
        <v>322</v>
      </c>
      <c r="F98" s="81">
        <f t="shared" si="12"/>
        <v>0</v>
      </c>
      <c r="G98" s="76"/>
      <c r="H98" s="76"/>
      <c r="I98" s="76"/>
      <c r="J98" s="76">
        <v>0</v>
      </c>
      <c r="K98" s="81">
        <f t="shared" si="13"/>
        <v>0</v>
      </c>
      <c r="L98" s="31">
        <f t="shared" si="16"/>
        <v>0</v>
      </c>
      <c r="M98" s="76"/>
      <c r="N98" s="76">
        <v>0</v>
      </c>
      <c r="O98" s="76"/>
      <c r="P98" s="76">
        <v>0</v>
      </c>
      <c r="Q98" s="81">
        <f t="shared" si="15"/>
        <v>0</v>
      </c>
      <c r="R98" s="80"/>
      <c r="S98" s="80"/>
      <c r="T98" s="80"/>
      <c r="U98" s="80"/>
      <c r="V98" s="80"/>
    </row>
    <row r="99" spans="1:22" s="25" customFormat="1" ht="24" hidden="1">
      <c r="A99" s="42"/>
      <c r="B99" s="166"/>
      <c r="C99" s="65" t="s">
        <v>157</v>
      </c>
      <c r="D99" s="65"/>
      <c r="E99" s="61" t="s">
        <v>322</v>
      </c>
      <c r="F99" s="81">
        <f t="shared" si="12"/>
        <v>0</v>
      </c>
      <c r="G99" s="76"/>
      <c r="H99" s="76"/>
      <c r="I99" s="76"/>
      <c r="J99" s="76"/>
      <c r="K99" s="81">
        <f t="shared" si="13"/>
        <v>0</v>
      </c>
      <c r="L99" s="31">
        <f t="shared" si="16"/>
        <v>0</v>
      </c>
      <c r="M99" s="76"/>
      <c r="N99" s="76"/>
      <c r="O99" s="76"/>
      <c r="P99" s="76"/>
      <c r="Q99" s="81">
        <f t="shared" si="15"/>
        <v>0</v>
      </c>
      <c r="R99" s="80"/>
      <c r="S99" s="80"/>
      <c r="T99" s="80"/>
      <c r="U99" s="80"/>
      <c r="V99" s="80"/>
    </row>
    <row r="100" spans="1:22" s="25" customFormat="1" ht="24" hidden="1">
      <c r="A100" s="42"/>
      <c r="B100" s="65" t="s">
        <v>357</v>
      </c>
      <c r="C100" s="65" t="s">
        <v>197</v>
      </c>
      <c r="D100" s="65" t="s">
        <v>203</v>
      </c>
      <c r="E100" s="61" t="s">
        <v>322</v>
      </c>
      <c r="F100" s="108">
        <f t="shared" si="12"/>
        <v>0</v>
      </c>
      <c r="G100" s="106"/>
      <c r="H100" s="76"/>
      <c r="I100" s="98"/>
      <c r="J100" s="76">
        <v>0</v>
      </c>
      <c r="K100" s="81">
        <f t="shared" si="13"/>
        <v>0</v>
      </c>
      <c r="L100" s="31">
        <f t="shared" si="16"/>
        <v>0</v>
      </c>
      <c r="M100" s="76"/>
      <c r="N100" s="76">
        <v>0</v>
      </c>
      <c r="O100" s="76">
        <v>0</v>
      </c>
      <c r="P100" s="76">
        <v>0</v>
      </c>
      <c r="Q100" s="81">
        <f t="shared" si="15"/>
        <v>0</v>
      </c>
      <c r="R100" s="80"/>
      <c r="S100" s="80"/>
      <c r="T100" s="80"/>
      <c r="U100" s="80"/>
      <c r="V100" s="80"/>
    </row>
    <row r="101" spans="1:22" ht="24" hidden="1">
      <c r="A101" s="43"/>
      <c r="B101" s="359" t="s">
        <v>358</v>
      </c>
      <c r="C101" s="365"/>
      <c r="D101" s="365"/>
      <c r="E101" s="61" t="s">
        <v>322</v>
      </c>
      <c r="F101" s="75">
        <f t="shared" si="12"/>
        <v>0</v>
      </c>
      <c r="G101" s="75"/>
      <c r="H101" s="31"/>
      <c r="I101" s="31"/>
      <c r="J101" s="31"/>
      <c r="K101" s="83">
        <f t="shared" si="13"/>
        <v>0</v>
      </c>
      <c r="L101" s="31">
        <f t="shared" si="16"/>
        <v>0</v>
      </c>
      <c r="M101" s="31"/>
      <c r="N101" s="31"/>
      <c r="O101" s="31"/>
      <c r="P101" s="31"/>
      <c r="Q101" s="83">
        <f t="shared" si="15"/>
        <v>0</v>
      </c>
      <c r="R101" s="74"/>
      <c r="S101" s="74"/>
      <c r="T101" s="74"/>
      <c r="U101" s="74"/>
      <c r="V101" s="74"/>
    </row>
    <row r="102" spans="1:22" ht="24" hidden="1">
      <c r="A102" s="43"/>
      <c r="B102" s="65" t="s">
        <v>359</v>
      </c>
      <c r="C102" s="65" t="s">
        <v>318</v>
      </c>
      <c r="D102" s="65" t="s">
        <v>204</v>
      </c>
      <c r="E102" s="61" t="s">
        <v>322</v>
      </c>
      <c r="F102" s="75">
        <f t="shared" si="12"/>
        <v>0</v>
      </c>
      <c r="G102" s="75"/>
      <c r="H102" s="31"/>
      <c r="I102" s="31"/>
      <c r="J102" s="31"/>
      <c r="K102" s="83">
        <f t="shared" si="13"/>
        <v>0</v>
      </c>
      <c r="L102" s="31">
        <f t="shared" si="16"/>
        <v>0</v>
      </c>
      <c r="M102" s="31"/>
      <c r="N102" s="31"/>
      <c r="O102" s="31"/>
      <c r="P102" s="31"/>
      <c r="Q102" s="83">
        <f t="shared" si="15"/>
        <v>0</v>
      </c>
      <c r="R102" s="74"/>
      <c r="S102" s="74"/>
      <c r="T102" s="74"/>
      <c r="U102" s="74"/>
      <c r="V102" s="74"/>
    </row>
    <row r="103" spans="1:22" ht="24" hidden="1">
      <c r="A103" s="41"/>
      <c r="B103" s="346" t="s">
        <v>222</v>
      </c>
      <c r="C103" s="346"/>
      <c r="D103" s="346"/>
      <c r="E103" s="61" t="s">
        <v>322</v>
      </c>
      <c r="F103" s="86">
        <f aca="true" t="shared" si="17" ref="F103:K103">F104+F113+F119+F126</f>
        <v>0</v>
      </c>
      <c r="G103" s="86">
        <f t="shared" si="17"/>
        <v>0</v>
      </c>
      <c r="H103" s="86">
        <f t="shared" si="17"/>
        <v>0</v>
      </c>
      <c r="I103" s="86">
        <f t="shared" si="17"/>
        <v>0</v>
      </c>
      <c r="J103" s="86">
        <f t="shared" si="17"/>
        <v>0</v>
      </c>
      <c r="K103" s="86">
        <f t="shared" si="17"/>
        <v>0</v>
      </c>
      <c r="L103" s="31">
        <f t="shared" si="16"/>
        <v>0</v>
      </c>
      <c r="M103" s="86">
        <f>M104+M113+M119+M126</f>
        <v>0</v>
      </c>
      <c r="N103" s="86">
        <f>N104+N113+N119+N126</f>
        <v>0</v>
      </c>
      <c r="O103" s="86">
        <f>O104+O113+O119+O126</f>
        <v>0</v>
      </c>
      <c r="P103" s="86">
        <f>P104+P113+P119+P126</f>
        <v>0</v>
      </c>
      <c r="Q103" s="86">
        <f>Q104+Q113+Q119+Q126</f>
        <v>0</v>
      </c>
      <c r="R103" s="74"/>
      <c r="S103" s="74"/>
      <c r="T103" s="74"/>
      <c r="U103" s="74"/>
      <c r="V103" s="74"/>
    </row>
    <row r="104" spans="1:22" ht="24" hidden="1">
      <c r="A104" s="41"/>
      <c r="B104" s="346" t="s">
        <v>282</v>
      </c>
      <c r="C104" s="346"/>
      <c r="D104" s="346"/>
      <c r="E104" s="61" t="s">
        <v>322</v>
      </c>
      <c r="F104" s="86">
        <f aca="true" t="shared" si="18" ref="F104:K104">F105+F107+F109+F110</f>
        <v>0</v>
      </c>
      <c r="G104" s="86">
        <f t="shared" si="18"/>
        <v>0</v>
      </c>
      <c r="H104" s="86">
        <f t="shared" si="18"/>
        <v>0</v>
      </c>
      <c r="I104" s="86">
        <f t="shared" si="18"/>
        <v>0</v>
      </c>
      <c r="J104" s="86">
        <f t="shared" si="18"/>
        <v>0</v>
      </c>
      <c r="K104" s="86">
        <f t="shared" si="18"/>
        <v>0</v>
      </c>
      <c r="L104" s="31">
        <f t="shared" si="16"/>
        <v>0</v>
      </c>
      <c r="M104" s="86">
        <f>M105+M107+M109+M110</f>
        <v>0</v>
      </c>
      <c r="N104" s="86">
        <f>N105+N107+N109+N110</f>
        <v>0</v>
      </c>
      <c r="O104" s="86">
        <f>O105+O107+O109+O110</f>
        <v>0</v>
      </c>
      <c r="P104" s="86">
        <f>P105+P107+P109+P110</f>
        <v>0</v>
      </c>
      <c r="Q104" s="86">
        <f>Q105+Q107+Q109+Q110</f>
        <v>0</v>
      </c>
      <c r="R104" s="74"/>
      <c r="S104" s="74"/>
      <c r="T104" s="74"/>
      <c r="U104" s="74"/>
      <c r="V104" s="74"/>
    </row>
    <row r="105" spans="1:22" ht="24" hidden="1">
      <c r="A105" s="41" t="s">
        <v>93</v>
      </c>
      <c r="B105" s="60" t="s">
        <v>237</v>
      </c>
      <c r="C105" s="60" t="s">
        <v>195</v>
      </c>
      <c r="D105" s="60" t="s">
        <v>152</v>
      </c>
      <c r="E105" s="61" t="s">
        <v>322</v>
      </c>
      <c r="F105" s="75"/>
      <c r="G105" s="75"/>
      <c r="H105" s="31"/>
      <c r="I105" s="31"/>
      <c r="J105" s="31">
        <v>0</v>
      </c>
      <c r="K105" s="83">
        <f>M105+P105</f>
        <v>0</v>
      </c>
      <c r="L105" s="31">
        <f t="shared" si="16"/>
        <v>0</v>
      </c>
      <c r="M105" s="31"/>
      <c r="N105" s="31">
        <v>0</v>
      </c>
      <c r="O105" s="31">
        <v>0</v>
      </c>
      <c r="P105" s="105"/>
      <c r="Q105" s="83">
        <f>F105+K105</f>
        <v>0</v>
      </c>
      <c r="R105" s="74"/>
      <c r="S105" s="74"/>
      <c r="T105" s="74"/>
      <c r="U105" s="74"/>
      <c r="V105" s="74"/>
    </row>
    <row r="106" spans="1:22" ht="24" hidden="1">
      <c r="A106" s="41" t="s">
        <v>94</v>
      </c>
      <c r="B106" s="60"/>
      <c r="C106" s="60" t="s">
        <v>152</v>
      </c>
      <c r="D106" s="60"/>
      <c r="E106" s="61" t="s">
        <v>322</v>
      </c>
      <c r="F106" s="75"/>
      <c r="G106" s="84"/>
      <c r="H106" s="85"/>
      <c r="I106" s="85"/>
      <c r="J106" s="85">
        <v>0</v>
      </c>
      <c r="K106" s="83">
        <f>M106+P106</f>
        <v>0</v>
      </c>
      <c r="L106" s="31">
        <f t="shared" si="16"/>
        <v>0</v>
      </c>
      <c r="M106" s="85">
        <v>0</v>
      </c>
      <c r="N106" s="85">
        <v>0</v>
      </c>
      <c r="O106" s="85">
        <v>0</v>
      </c>
      <c r="P106" s="85">
        <v>0</v>
      </c>
      <c r="Q106" s="83">
        <f>F106+K106</f>
        <v>0</v>
      </c>
      <c r="R106" s="74"/>
      <c r="S106" s="74"/>
      <c r="T106" s="74"/>
      <c r="U106" s="74"/>
      <c r="V106" s="74"/>
    </row>
    <row r="107" spans="1:22" ht="24" hidden="1">
      <c r="A107" s="41" t="s">
        <v>153</v>
      </c>
      <c r="B107" s="60" t="s">
        <v>238</v>
      </c>
      <c r="C107" s="60" t="s">
        <v>196</v>
      </c>
      <c r="D107" s="60" t="s">
        <v>201</v>
      </c>
      <c r="E107" s="61" t="s">
        <v>322</v>
      </c>
      <c r="F107" s="75"/>
      <c r="G107" s="75"/>
      <c r="H107" s="31"/>
      <c r="I107" s="31"/>
      <c r="J107" s="31">
        <v>0</v>
      </c>
      <c r="K107" s="83">
        <f>M107+P107</f>
        <v>0</v>
      </c>
      <c r="L107" s="31">
        <f t="shared" si="16"/>
        <v>0</v>
      </c>
      <c r="M107" s="31">
        <v>0</v>
      </c>
      <c r="N107" s="31">
        <v>0</v>
      </c>
      <c r="O107" s="31">
        <v>0</v>
      </c>
      <c r="P107" s="31">
        <v>0</v>
      </c>
      <c r="Q107" s="83">
        <f>F107+K107</f>
        <v>0</v>
      </c>
      <c r="R107" s="74"/>
      <c r="S107" s="74"/>
      <c r="T107" s="74"/>
      <c r="U107" s="74"/>
      <c r="V107" s="74"/>
    </row>
    <row r="108" spans="1:22" ht="24" hidden="1">
      <c r="A108" s="41"/>
      <c r="B108" s="60"/>
      <c r="C108" s="60"/>
      <c r="D108" s="60"/>
      <c r="E108" s="61" t="s">
        <v>322</v>
      </c>
      <c r="F108" s="75">
        <f>G108+J108</f>
        <v>0</v>
      </c>
      <c r="G108" s="75"/>
      <c r="H108" s="31"/>
      <c r="I108" s="31"/>
      <c r="J108" s="31"/>
      <c r="K108" s="83">
        <f>M108+P108</f>
        <v>0</v>
      </c>
      <c r="L108" s="31">
        <f t="shared" si="16"/>
        <v>0</v>
      </c>
      <c r="M108" s="31">
        <v>0</v>
      </c>
      <c r="N108" s="31">
        <v>0</v>
      </c>
      <c r="O108" s="31">
        <v>0</v>
      </c>
      <c r="P108" s="31"/>
      <c r="Q108" s="83">
        <f>F108+K108</f>
        <v>0</v>
      </c>
      <c r="R108" s="74"/>
      <c r="S108" s="74"/>
      <c r="T108" s="74"/>
      <c r="U108" s="74"/>
      <c r="V108" s="74"/>
    </row>
    <row r="109" spans="1:22" s="25" customFormat="1" ht="24" hidden="1">
      <c r="A109" s="42" t="s">
        <v>95</v>
      </c>
      <c r="B109" s="60" t="s">
        <v>239</v>
      </c>
      <c r="C109" s="60" t="s">
        <v>240</v>
      </c>
      <c r="D109" s="60" t="s">
        <v>202</v>
      </c>
      <c r="E109" s="61" t="s">
        <v>322</v>
      </c>
      <c r="F109" s="76"/>
      <c r="G109" s="76"/>
      <c r="H109" s="76"/>
      <c r="I109" s="76"/>
      <c r="J109" s="76">
        <v>0</v>
      </c>
      <c r="K109" s="81">
        <f>M109+P109</f>
        <v>0</v>
      </c>
      <c r="L109" s="31">
        <f t="shared" si="16"/>
        <v>0</v>
      </c>
      <c r="M109" s="76">
        <v>0</v>
      </c>
      <c r="N109" s="76">
        <v>0</v>
      </c>
      <c r="O109" s="76">
        <v>0</v>
      </c>
      <c r="P109" s="76">
        <v>0</v>
      </c>
      <c r="Q109" s="81">
        <f>F109+K109</f>
        <v>0</v>
      </c>
      <c r="R109" s="80"/>
      <c r="S109" s="80"/>
      <c r="T109" s="80"/>
      <c r="U109" s="80"/>
      <c r="V109" s="80"/>
    </row>
    <row r="110" spans="1:22" ht="24" hidden="1">
      <c r="A110" s="41" t="s">
        <v>96</v>
      </c>
      <c r="B110" s="60" t="s">
        <v>241</v>
      </c>
      <c r="C110" s="60" t="s">
        <v>242</v>
      </c>
      <c r="D110" s="60" t="s">
        <v>202</v>
      </c>
      <c r="E110" s="61" t="s">
        <v>322</v>
      </c>
      <c r="F110" s="79">
        <f aca="true" t="shared" si="19" ref="F110:K110">F111+F112</f>
        <v>0</v>
      </c>
      <c r="G110" s="79">
        <f t="shared" si="19"/>
        <v>0</v>
      </c>
      <c r="H110" s="79">
        <f t="shared" si="19"/>
        <v>0</v>
      </c>
      <c r="I110" s="79">
        <f t="shared" si="19"/>
        <v>0</v>
      </c>
      <c r="J110" s="79">
        <f t="shared" si="19"/>
        <v>0</v>
      </c>
      <c r="K110" s="79">
        <f t="shared" si="19"/>
        <v>0</v>
      </c>
      <c r="L110" s="31">
        <f t="shared" si="16"/>
        <v>0</v>
      </c>
      <c r="M110" s="79">
        <f>M111+M112</f>
        <v>0</v>
      </c>
      <c r="N110" s="79">
        <f>N111+N112</f>
        <v>0</v>
      </c>
      <c r="O110" s="79">
        <f>O111+O112</f>
        <v>0</v>
      </c>
      <c r="P110" s="79">
        <f>P111+P112</f>
        <v>0</v>
      </c>
      <c r="Q110" s="79">
        <f>Q111+Q112</f>
        <v>0</v>
      </c>
      <c r="R110" s="74"/>
      <c r="S110" s="74"/>
      <c r="T110" s="74"/>
      <c r="U110" s="74"/>
      <c r="V110" s="74"/>
    </row>
    <row r="111" spans="1:22" ht="24" hidden="1">
      <c r="A111" s="41" t="s">
        <v>97</v>
      </c>
      <c r="B111" s="60" t="s">
        <v>301</v>
      </c>
      <c r="C111" s="60" t="s">
        <v>302</v>
      </c>
      <c r="D111" s="60" t="s">
        <v>202</v>
      </c>
      <c r="E111" s="61" t="s">
        <v>322</v>
      </c>
      <c r="F111" s="75"/>
      <c r="G111" s="84"/>
      <c r="H111" s="85"/>
      <c r="I111" s="85"/>
      <c r="J111" s="85">
        <v>0</v>
      </c>
      <c r="K111" s="83">
        <f>M111+P111</f>
        <v>0</v>
      </c>
      <c r="L111" s="31">
        <f t="shared" si="16"/>
        <v>0</v>
      </c>
      <c r="M111" s="31">
        <v>0</v>
      </c>
      <c r="N111" s="31">
        <v>0</v>
      </c>
      <c r="O111" s="31">
        <v>0</v>
      </c>
      <c r="P111" s="31"/>
      <c r="Q111" s="83">
        <f>F111+K111</f>
        <v>0</v>
      </c>
      <c r="R111" s="74"/>
      <c r="S111" s="74"/>
      <c r="T111" s="74"/>
      <c r="U111" s="74"/>
      <c r="V111" s="74"/>
    </row>
    <row r="112" spans="1:22" ht="24" hidden="1">
      <c r="A112" s="41" t="s">
        <v>98</v>
      </c>
      <c r="B112" s="60" t="s">
        <v>303</v>
      </c>
      <c r="C112" s="60" t="s">
        <v>304</v>
      </c>
      <c r="D112" s="48" t="s">
        <v>202</v>
      </c>
      <c r="E112" s="61" t="s">
        <v>322</v>
      </c>
      <c r="F112" s="75">
        <f>G112+J112</f>
        <v>0</v>
      </c>
      <c r="G112" s="75">
        <v>0</v>
      </c>
      <c r="H112" s="31">
        <v>0</v>
      </c>
      <c r="I112" s="31">
        <v>0</v>
      </c>
      <c r="J112" s="31">
        <v>0</v>
      </c>
      <c r="K112" s="83">
        <f>M112+P112</f>
        <v>0</v>
      </c>
      <c r="L112" s="31">
        <f t="shared" si="16"/>
        <v>0</v>
      </c>
      <c r="M112" s="31">
        <v>0</v>
      </c>
      <c r="N112" s="31">
        <v>0</v>
      </c>
      <c r="O112" s="31">
        <v>0</v>
      </c>
      <c r="P112" s="31"/>
      <c r="Q112" s="83">
        <f>F112+K112</f>
        <v>0</v>
      </c>
      <c r="R112" s="74"/>
      <c r="S112" s="74"/>
      <c r="T112" s="74"/>
      <c r="U112" s="74"/>
      <c r="V112" s="74"/>
    </row>
    <row r="113" spans="1:22" ht="24" hidden="1">
      <c r="A113" s="41"/>
      <c r="B113" s="346" t="s">
        <v>283</v>
      </c>
      <c r="C113" s="346"/>
      <c r="D113" s="346"/>
      <c r="E113" s="61" t="s">
        <v>322</v>
      </c>
      <c r="F113" s="87">
        <f aca="true" t="shared" si="20" ref="F113:K113">F114</f>
        <v>0</v>
      </c>
      <c r="G113" s="87">
        <f t="shared" si="20"/>
        <v>0</v>
      </c>
      <c r="H113" s="87">
        <f t="shared" si="20"/>
        <v>0</v>
      </c>
      <c r="I113" s="87">
        <f t="shared" si="20"/>
        <v>0</v>
      </c>
      <c r="J113" s="87">
        <f t="shared" si="20"/>
        <v>0</v>
      </c>
      <c r="K113" s="87">
        <f t="shared" si="20"/>
        <v>0</v>
      </c>
      <c r="L113" s="31">
        <f t="shared" si="16"/>
        <v>0</v>
      </c>
      <c r="M113" s="87">
        <f>M114</f>
        <v>0</v>
      </c>
      <c r="N113" s="87">
        <f>N114</f>
        <v>0</v>
      </c>
      <c r="O113" s="87">
        <f>O114</f>
        <v>0</v>
      </c>
      <c r="P113" s="87">
        <f>P114</f>
        <v>0</v>
      </c>
      <c r="Q113" s="87">
        <f>Q114</f>
        <v>0</v>
      </c>
      <c r="R113" s="74"/>
      <c r="S113" s="74"/>
      <c r="T113" s="74"/>
      <c r="U113" s="74"/>
      <c r="V113" s="74"/>
    </row>
    <row r="114" spans="1:22" s="25" customFormat="1" ht="24" hidden="1">
      <c r="A114" s="42" t="s">
        <v>99</v>
      </c>
      <c r="B114" s="346" t="s">
        <v>284</v>
      </c>
      <c r="C114" s="346"/>
      <c r="D114" s="346"/>
      <c r="E114" s="61" t="s">
        <v>322</v>
      </c>
      <c r="F114" s="88">
        <f aca="true" t="shared" si="21" ref="F114:K114">F115+F117</f>
        <v>0</v>
      </c>
      <c r="G114" s="88">
        <f t="shared" si="21"/>
        <v>0</v>
      </c>
      <c r="H114" s="88">
        <f t="shared" si="21"/>
        <v>0</v>
      </c>
      <c r="I114" s="88">
        <f t="shared" si="21"/>
        <v>0</v>
      </c>
      <c r="J114" s="88">
        <f t="shared" si="21"/>
        <v>0</v>
      </c>
      <c r="K114" s="88">
        <f t="shared" si="21"/>
        <v>0</v>
      </c>
      <c r="L114" s="31">
        <f t="shared" si="16"/>
        <v>0</v>
      </c>
      <c r="M114" s="88">
        <f>M115+M117</f>
        <v>0</v>
      </c>
      <c r="N114" s="88">
        <f>N115+N117</f>
        <v>0</v>
      </c>
      <c r="O114" s="88">
        <f>O115+O117</f>
        <v>0</v>
      </c>
      <c r="P114" s="88">
        <f>P115+P117</f>
        <v>0</v>
      </c>
      <c r="Q114" s="88">
        <f>Q115+Q117</f>
        <v>0</v>
      </c>
      <c r="R114" s="80"/>
      <c r="S114" s="80"/>
      <c r="T114" s="80"/>
      <c r="U114" s="80"/>
      <c r="V114" s="80"/>
    </row>
    <row r="115" spans="1:22" s="25" customFormat="1" ht="24" hidden="1">
      <c r="A115" s="42"/>
      <c r="B115" s="346" t="s">
        <v>341</v>
      </c>
      <c r="C115" s="346"/>
      <c r="D115" s="346"/>
      <c r="E115" s="61" t="s">
        <v>322</v>
      </c>
      <c r="F115" s="76">
        <f aca="true" t="shared" si="22" ref="F115:K115">F116</f>
        <v>0</v>
      </c>
      <c r="G115" s="76">
        <f t="shared" si="22"/>
        <v>0</v>
      </c>
      <c r="H115" s="76">
        <f t="shared" si="22"/>
        <v>0</v>
      </c>
      <c r="I115" s="76">
        <f t="shared" si="22"/>
        <v>0</v>
      </c>
      <c r="J115" s="76">
        <f t="shared" si="22"/>
        <v>0</v>
      </c>
      <c r="K115" s="76">
        <f t="shared" si="22"/>
        <v>0</v>
      </c>
      <c r="L115" s="31">
        <f t="shared" si="16"/>
        <v>0</v>
      </c>
      <c r="M115" s="76">
        <f>M116</f>
        <v>0</v>
      </c>
      <c r="N115" s="76">
        <f>N116</f>
        <v>0</v>
      </c>
      <c r="O115" s="76">
        <f>O116</f>
        <v>0</v>
      </c>
      <c r="P115" s="81">
        <f>P116</f>
        <v>0</v>
      </c>
      <c r="Q115" s="81">
        <f>F115+K115</f>
        <v>0</v>
      </c>
      <c r="R115" s="80"/>
      <c r="S115" s="80"/>
      <c r="T115" s="80"/>
      <c r="U115" s="80"/>
      <c r="V115" s="80"/>
    </row>
    <row r="116" spans="1:22" s="25" customFormat="1" ht="24" hidden="1">
      <c r="A116" s="42" t="s">
        <v>100</v>
      </c>
      <c r="B116" s="60" t="s">
        <v>243</v>
      </c>
      <c r="C116" s="48" t="s">
        <v>244</v>
      </c>
      <c r="D116" s="48" t="s">
        <v>245</v>
      </c>
      <c r="E116" s="61" t="s">
        <v>322</v>
      </c>
      <c r="F116" s="76">
        <f>G116+J116</f>
        <v>0</v>
      </c>
      <c r="G116" s="76">
        <v>0</v>
      </c>
      <c r="H116" s="76">
        <v>0</v>
      </c>
      <c r="I116" s="76">
        <v>0</v>
      </c>
      <c r="J116" s="76">
        <v>0</v>
      </c>
      <c r="K116" s="81">
        <f>M116+P116</f>
        <v>0</v>
      </c>
      <c r="L116" s="31">
        <f t="shared" si="16"/>
        <v>0</v>
      </c>
      <c r="M116" s="76">
        <v>0</v>
      </c>
      <c r="N116" s="76">
        <v>0</v>
      </c>
      <c r="O116" s="76">
        <v>0</v>
      </c>
      <c r="P116" s="76"/>
      <c r="Q116" s="81">
        <f>F116+K116</f>
        <v>0</v>
      </c>
      <c r="R116" s="80"/>
      <c r="S116" s="80"/>
      <c r="T116" s="80"/>
      <c r="U116" s="80"/>
      <c r="V116" s="80"/>
    </row>
    <row r="117" spans="1:22" s="25" customFormat="1" ht="24" hidden="1">
      <c r="A117" s="42"/>
      <c r="B117" s="346" t="s">
        <v>342</v>
      </c>
      <c r="C117" s="346"/>
      <c r="D117" s="346"/>
      <c r="E117" s="61" t="s">
        <v>322</v>
      </c>
      <c r="F117" s="81">
        <f aca="true" t="shared" si="23" ref="F117:K117">F118</f>
        <v>0</v>
      </c>
      <c r="G117" s="81">
        <f t="shared" si="23"/>
        <v>0</v>
      </c>
      <c r="H117" s="81">
        <f t="shared" si="23"/>
        <v>0</v>
      </c>
      <c r="I117" s="81">
        <f t="shared" si="23"/>
        <v>0</v>
      </c>
      <c r="J117" s="81">
        <f t="shared" si="23"/>
        <v>0</v>
      </c>
      <c r="K117" s="81">
        <f t="shared" si="23"/>
        <v>0</v>
      </c>
      <c r="L117" s="31">
        <f t="shared" si="16"/>
        <v>0</v>
      </c>
      <c r="M117" s="81">
        <f>M118</f>
        <v>0</v>
      </c>
      <c r="N117" s="81">
        <f>N118</f>
        <v>0</v>
      </c>
      <c r="O117" s="81">
        <f>O118</f>
        <v>0</v>
      </c>
      <c r="P117" s="81"/>
      <c r="Q117" s="81">
        <f>Q118</f>
        <v>0</v>
      </c>
      <c r="R117" s="80"/>
      <c r="S117" s="80"/>
      <c r="T117" s="80"/>
      <c r="U117" s="80"/>
      <c r="V117" s="80"/>
    </row>
    <row r="118" spans="1:22" s="25" customFormat="1" ht="24" hidden="1">
      <c r="A118" s="42"/>
      <c r="B118" s="60" t="s">
        <v>339</v>
      </c>
      <c r="C118" s="60" t="s">
        <v>340</v>
      </c>
      <c r="D118" s="60" t="s">
        <v>154</v>
      </c>
      <c r="E118" s="61" t="s">
        <v>322</v>
      </c>
      <c r="F118" s="81">
        <f>G118+J118</f>
        <v>0</v>
      </c>
      <c r="G118" s="76">
        <v>0</v>
      </c>
      <c r="H118" s="76">
        <v>0</v>
      </c>
      <c r="I118" s="76">
        <v>0</v>
      </c>
      <c r="J118" s="76">
        <v>0</v>
      </c>
      <c r="K118" s="81">
        <f>M118+P118</f>
        <v>0</v>
      </c>
      <c r="L118" s="31">
        <f t="shared" si="16"/>
        <v>0</v>
      </c>
      <c r="M118" s="76">
        <v>0</v>
      </c>
      <c r="N118" s="76">
        <v>0</v>
      </c>
      <c r="O118" s="76">
        <v>0</v>
      </c>
      <c r="P118" s="76"/>
      <c r="Q118" s="81">
        <f>F118+K118</f>
        <v>0</v>
      </c>
      <c r="R118" s="80"/>
      <c r="S118" s="80"/>
      <c r="T118" s="80"/>
      <c r="U118" s="80"/>
      <c r="V118" s="80"/>
    </row>
    <row r="119" spans="1:22" s="25" customFormat="1" ht="24" hidden="1">
      <c r="A119" s="42"/>
      <c r="B119" s="346" t="s">
        <v>285</v>
      </c>
      <c r="C119" s="346"/>
      <c r="D119" s="346"/>
      <c r="E119" s="61" t="s">
        <v>322</v>
      </c>
      <c r="F119" s="81">
        <f aca="true" t="shared" si="24" ref="F119:K121">F120</f>
        <v>0</v>
      </c>
      <c r="G119" s="81">
        <f t="shared" si="24"/>
        <v>0</v>
      </c>
      <c r="H119" s="81">
        <f t="shared" si="24"/>
        <v>0</v>
      </c>
      <c r="I119" s="81">
        <f t="shared" si="24"/>
        <v>0</v>
      </c>
      <c r="J119" s="81">
        <f t="shared" si="24"/>
        <v>0</v>
      </c>
      <c r="K119" s="81">
        <f t="shared" si="24"/>
        <v>0</v>
      </c>
      <c r="L119" s="31">
        <f t="shared" si="16"/>
        <v>0</v>
      </c>
      <c r="M119" s="81">
        <f aca="true" t="shared" si="25" ref="M119:Q121">M120</f>
        <v>0</v>
      </c>
      <c r="N119" s="81">
        <f t="shared" si="25"/>
        <v>0</v>
      </c>
      <c r="O119" s="81">
        <f t="shared" si="25"/>
        <v>0</v>
      </c>
      <c r="P119" s="81">
        <f t="shared" si="25"/>
        <v>0</v>
      </c>
      <c r="Q119" s="81">
        <f t="shared" si="25"/>
        <v>0</v>
      </c>
      <c r="R119" s="80"/>
      <c r="S119" s="80"/>
      <c r="T119" s="80"/>
      <c r="U119" s="80"/>
      <c r="V119" s="80"/>
    </row>
    <row r="120" spans="1:22" s="25" customFormat="1" ht="24" hidden="1">
      <c r="A120" s="42"/>
      <c r="B120" s="346" t="s">
        <v>293</v>
      </c>
      <c r="C120" s="346"/>
      <c r="D120" s="346"/>
      <c r="E120" s="61" t="s">
        <v>322</v>
      </c>
      <c r="F120" s="81">
        <f t="shared" si="24"/>
        <v>0</v>
      </c>
      <c r="G120" s="81">
        <f t="shared" si="24"/>
        <v>0</v>
      </c>
      <c r="H120" s="81">
        <f t="shared" si="24"/>
        <v>0</v>
      </c>
      <c r="I120" s="81">
        <f t="shared" si="24"/>
        <v>0</v>
      </c>
      <c r="J120" s="81">
        <f t="shared" si="24"/>
        <v>0</v>
      </c>
      <c r="K120" s="81">
        <f t="shared" si="24"/>
        <v>0</v>
      </c>
      <c r="L120" s="31">
        <f t="shared" si="16"/>
        <v>0</v>
      </c>
      <c r="M120" s="81">
        <f t="shared" si="25"/>
        <v>0</v>
      </c>
      <c r="N120" s="81">
        <f t="shared" si="25"/>
        <v>0</v>
      </c>
      <c r="O120" s="81">
        <f t="shared" si="25"/>
        <v>0</v>
      </c>
      <c r="P120" s="81">
        <f t="shared" si="25"/>
        <v>0</v>
      </c>
      <c r="Q120" s="81">
        <f t="shared" si="25"/>
        <v>0</v>
      </c>
      <c r="R120" s="80"/>
      <c r="S120" s="80"/>
      <c r="T120" s="80"/>
      <c r="U120" s="80"/>
      <c r="V120" s="80"/>
    </row>
    <row r="121" spans="1:22" s="25" customFormat="1" ht="24" hidden="1">
      <c r="A121" s="42"/>
      <c r="B121" s="346" t="s">
        <v>286</v>
      </c>
      <c r="C121" s="346"/>
      <c r="D121" s="346"/>
      <c r="E121" s="61" t="s">
        <v>322</v>
      </c>
      <c r="F121" s="81">
        <f t="shared" si="24"/>
        <v>0</v>
      </c>
      <c r="G121" s="81">
        <f t="shared" si="24"/>
        <v>0</v>
      </c>
      <c r="H121" s="81">
        <f t="shared" si="24"/>
        <v>0</v>
      </c>
      <c r="I121" s="81">
        <f t="shared" si="24"/>
        <v>0</v>
      </c>
      <c r="J121" s="81">
        <f t="shared" si="24"/>
        <v>0</v>
      </c>
      <c r="K121" s="81">
        <f t="shared" si="24"/>
        <v>0</v>
      </c>
      <c r="L121" s="31">
        <f t="shared" si="16"/>
        <v>0</v>
      </c>
      <c r="M121" s="81">
        <f t="shared" si="25"/>
        <v>0</v>
      </c>
      <c r="N121" s="81">
        <f t="shared" si="25"/>
        <v>0</v>
      </c>
      <c r="O121" s="81">
        <f t="shared" si="25"/>
        <v>0</v>
      </c>
      <c r="P121" s="81">
        <f t="shared" si="25"/>
        <v>0</v>
      </c>
      <c r="Q121" s="81">
        <f t="shared" si="25"/>
        <v>0</v>
      </c>
      <c r="R121" s="80"/>
      <c r="S121" s="80"/>
      <c r="T121" s="80"/>
      <c r="U121" s="80"/>
      <c r="V121" s="80"/>
    </row>
    <row r="122" spans="1:22" s="25" customFormat="1" ht="24" hidden="1">
      <c r="A122" s="42" t="s">
        <v>101</v>
      </c>
      <c r="B122" s="60" t="s">
        <v>246</v>
      </c>
      <c r="C122" s="48" t="s">
        <v>210</v>
      </c>
      <c r="D122" s="48" t="s">
        <v>158</v>
      </c>
      <c r="E122" s="61" t="s">
        <v>322</v>
      </c>
      <c r="F122" s="76"/>
      <c r="G122" s="76"/>
      <c r="H122" s="76">
        <v>0</v>
      </c>
      <c r="I122" s="76">
        <v>0</v>
      </c>
      <c r="J122" s="76">
        <v>0</v>
      </c>
      <c r="K122" s="81">
        <f>M122+P122</f>
        <v>0</v>
      </c>
      <c r="L122" s="31">
        <f t="shared" si="16"/>
        <v>0</v>
      </c>
      <c r="M122" s="76">
        <v>0</v>
      </c>
      <c r="N122" s="76">
        <v>0</v>
      </c>
      <c r="O122" s="76">
        <v>0</v>
      </c>
      <c r="P122" s="76">
        <v>0</v>
      </c>
      <c r="Q122" s="81">
        <f>F122+K122</f>
        <v>0</v>
      </c>
      <c r="R122" s="80"/>
      <c r="S122" s="80"/>
      <c r="T122" s="80"/>
      <c r="U122" s="80"/>
      <c r="V122" s="80"/>
    </row>
    <row r="123" spans="1:22" ht="24" hidden="1">
      <c r="A123" s="41" t="s">
        <v>102</v>
      </c>
      <c r="B123" s="36"/>
      <c r="C123" s="36"/>
      <c r="D123" s="36"/>
      <c r="E123" s="61" t="s">
        <v>322</v>
      </c>
      <c r="F123" s="75">
        <f>G123+J123</f>
        <v>0</v>
      </c>
      <c r="G123" s="75"/>
      <c r="H123" s="31"/>
      <c r="I123" s="31"/>
      <c r="J123" s="31"/>
      <c r="K123" s="83">
        <f>M123+P123</f>
        <v>0</v>
      </c>
      <c r="L123" s="31">
        <f t="shared" si="16"/>
        <v>0</v>
      </c>
      <c r="M123" s="31">
        <v>0</v>
      </c>
      <c r="N123" s="31">
        <v>0</v>
      </c>
      <c r="O123" s="31">
        <v>0</v>
      </c>
      <c r="P123" s="31">
        <v>0</v>
      </c>
      <c r="Q123" s="83">
        <f>F123+K123</f>
        <v>0</v>
      </c>
      <c r="R123" s="74"/>
      <c r="S123" s="74"/>
      <c r="T123" s="74"/>
      <c r="U123" s="74"/>
      <c r="V123" s="74"/>
    </row>
    <row r="124" spans="1:22" ht="24" hidden="1">
      <c r="A124" s="41" t="s">
        <v>103</v>
      </c>
      <c r="B124" s="36"/>
      <c r="C124" s="36"/>
      <c r="D124" s="36"/>
      <c r="E124" s="61" t="s">
        <v>322</v>
      </c>
      <c r="F124" s="75">
        <f>G124+J124</f>
        <v>0</v>
      </c>
      <c r="G124" s="75"/>
      <c r="H124" s="31"/>
      <c r="I124" s="31"/>
      <c r="J124" s="31"/>
      <c r="K124" s="83">
        <f>M124+P124</f>
        <v>0</v>
      </c>
      <c r="L124" s="31">
        <f aca="true" t="shared" si="26" ref="L124:L130">P124</f>
        <v>0</v>
      </c>
      <c r="M124" s="31">
        <v>0</v>
      </c>
      <c r="N124" s="31">
        <v>0</v>
      </c>
      <c r="O124" s="31">
        <v>0</v>
      </c>
      <c r="P124" s="31">
        <v>0</v>
      </c>
      <c r="Q124" s="83">
        <f>F124+K124</f>
        <v>0</v>
      </c>
      <c r="R124" s="74"/>
      <c r="S124" s="74"/>
      <c r="T124" s="74"/>
      <c r="U124" s="74"/>
      <c r="V124" s="74"/>
    </row>
    <row r="125" spans="1:22" ht="24" hidden="1">
      <c r="A125" s="41" t="s">
        <v>104</v>
      </c>
      <c r="B125" s="36"/>
      <c r="C125" s="36"/>
      <c r="D125" s="36"/>
      <c r="E125" s="61" t="s">
        <v>322</v>
      </c>
      <c r="F125" s="75">
        <f>G125+J125</f>
        <v>0</v>
      </c>
      <c r="G125" s="75"/>
      <c r="H125" s="31"/>
      <c r="I125" s="31"/>
      <c r="J125" s="31"/>
      <c r="K125" s="83">
        <f>M125+P125</f>
        <v>0</v>
      </c>
      <c r="L125" s="31">
        <f t="shared" si="26"/>
        <v>0</v>
      </c>
      <c r="M125" s="31">
        <v>0</v>
      </c>
      <c r="N125" s="31">
        <v>0</v>
      </c>
      <c r="O125" s="31">
        <v>0</v>
      </c>
      <c r="P125" s="31">
        <v>0</v>
      </c>
      <c r="Q125" s="83">
        <f>F125+K125</f>
        <v>0</v>
      </c>
      <c r="R125" s="74"/>
      <c r="S125" s="74"/>
      <c r="T125" s="74"/>
      <c r="U125" s="74"/>
      <c r="V125" s="74"/>
    </row>
    <row r="126" spans="1:22" ht="24" hidden="1">
      <c r="A126" s="41" t="s">
        <v>105</v>
      </c>
      <c r="B126" s="359" t="s">
        <v>288</v>
      </c>
      <c r="C126" s="359"/>
      <c r="D126" s="359"/>
      <c r="E126" s="61" t="s">
        <v>322</v>
      </c>
      <c r="F126" s="79">
        <f aca="true" t="shared" si="27" ref="F126:K126">F127+F129</f>
        <v>0</v>
      </c>
      <c r="G126" s="79">
        <f t="shared" si="27"/>
        <v>0</v>
      </c>
      <c r="H126" s="79">
        <f t="shared" si="27"/>
        <v>0</v>
      </c>
      <c r="I126" s="79">
        <f t="shared" si="27"/>
        <v>0</v>
      </c>
      <c r="J126" s="79">
        <f t="shared" si="27"/>
        <v>0</v>
      </c>
      <c r="K126" s="79">
        <f t="shared" si="27"/>
        <v>0</v>
      </c>
      <c r="L126" s="31">
        <f t="shared" si="26"/>
        <v>0</v>
      </c>
      <c r="M126" s="79">
        <f>M127+M129</f>
        <v>0</v>
      </c>
      <c r="N126" s="79">
        <f>N127+N129</f>
        <v>0</v>
      </c>
      <c r="O126" s="79">
        <f>O127+O129</f>
        <v>0</v>
      </c>
      <c r="P126" s="79">
        <f>P127+P129</f>
        <v>0</v>
      </c>
      <c r="Q126" s="79">
        <f>Q127+Q129</f>
        <v>0</v>
      </c>
      <c r="R126" s="74"/>
      <c r="S126" s="74"/>
      <c r="T126" s="74"/>
      <c r="U126" s="74"/>
      <c r="V126" s="74"/>
    </row>
    <row r="127" spans="1:22" ht="24" hidden="1">
      <c r="A127" s="41"/>
      <c r="B127" s="359" t="s">
        <v>289</v>
      </c>
      <c r="C127" s="359"/>
      <c r="D127" s="359"/>
      <c r="E127" s="61" t="s">
        <v>322</v>
      </c>
      <c r="F127" s="79">
        <f aca="true" t="shared" si="28" ref="F127:K127">F128</f>
        <v>0</v>
      </c>
      <c r="G127" s="79">
        <f t="shared" si="28"/>
        <v>0</v>
      </c>
      <c r="H127" s="79">
        <f t="shared" si="28"/>
        <v>0</v>
      </c>
      <c r="I127" s="79">
        <f t="shared" si="28"/>
        <v>0</v>
      </c>
      <c r="J127" s="79">
        <f t="shared" si="28"/>
        <v>0</v>
      </c>
      <c r="K127" s="79">
        <f t="shared" si="28"/>
        <v>0</v>
      </c>
      <c r="L127" s="31">
        <f t="shared" si="26"/>
        <v>0</v>
      </c>
      <c r="M127" s="79">
        <f>M128</f>
        <v>0</v>
      </c>
      <c r="N127" s="79">
        <f>N128</f>
        <v>0</v>
      </c>
      <c r="O127" s="79">
        <f>O128</f>
        <v>0</v>
      </c>
      <c r="P127" s="79">
        <f>P128</f>
        <v>0</v>
      </c>
      <c r="Q127" s="79">
        <f>Q128</f>
        <v>0</v>
      </c>
      <c r="R127" s="74"/>
      <c r="S127" s="74"/>
      <c r="T127" s="74"/>
      <c r="U127" s="74"/>
      <c r="V127" s="74"/>
    </row>
    <row r="128" spans="1:22" ht="24" hidden="1">
      <c r="A128" s="41" t="s">
        <v>106</v>
      </c>
      <c r="B128" s="65" t="s">
        <v>247</v>
      </c>
      <c r="C128" s="65" t="s">
        <v>206</v>
      </c>
      <c r="D128" s="65" t="s">
        <v>159</v>
      </c>
      <c r="E128" s="61" t="s">
        <v>322</v>
      </c>
      <c r="F128" s="75"/>
      <c r="G128" s="75"/>
      <c r="H128" s="31"/>
      <c r="I128" s="31"/>
      <c r="J128" s="31">
        <v>0</v>
      </c>
      <c r="K128" s="83">
        <f>M128+P128</f>
        <v>0</v>
      </c>
      <c r="L128" s="31">
        <f t="shared" si="26"/>
        <v>0</v>
      </c>
      <c r="M128" s="31">
        <v>0</v>
      </c>
      <c r="N128" s="31">
        <v>0</v>
      </c>
      <c r="O128" s="31">
        <v>0</v>
      </c>
      <c r="P128" s="31">
        <f>72806-43300-29506</f>
        <v>0</v>
      </c>
      <c r="Q128" s="83">
        <f>F128+K128</f>
        <v>0</v>
      </c>
      <c r="R128" s="74"/>
      <c r="S128" s="74"/>
      <c r="T128" s="74"/>
      <c r="U128" s="74"/>
      <c r="V128" s="74"/>
    </row>
    <row r="129" spans="1:22" ht="24" hidden="1">
      <c r="A129" s="41"/>
      <c r="B129" s="359" t="s">
        <v>290</v>
      </c>
      <c r="C129" s="359"/>
      <c r="D129" s="359"/>
      <c r="E129" s="61" t="s">
        <v>322</v>
      </c>
      <c r="F129" s="79">
        <f aca="true" t="shared" si="29" ref="F129:K129">F130</f>
        <v>0</v>
      </c>
      <c r="G129" s="79">
        <f t="shared" si="29"/>
        <v>0</v>
      </c>
      <c r="H129" s="79">
        <f t="shared" si="29"/>
        <v>0</v>
      </c>
      <c r="I129" s="79">
        <f t="shared" si="29"/>
        <v>0</v>
      </c>
      <c r="J129" s="79">
        <f t="shared" si="29"/>
        <v>0</v>
      </c>
      <c r="K129" s="79">
        <f t="shared" si="29"/>
        <v>0</v>
      </c>
      <c r="L129" s="31">
        <f t="shared" si="26"/>
        <v>0</v>
      </c>
      <c r="M129" s="79">
        <f>M130</f>
        <v>0</v>
      </c>
      <c r="N129" s="79">
        <f>N130</f>
        <v>0</v>
      </c>
      <c r="O129" s="79">
        <f>O130</f>
        <v>0</v>
      </c>
      <c r="P129" s="79">
        <f>P130</f>
        <v>0</v>
      </c>
      <c r="Q129" s="79">
        <f>Q130</f>
        <v>0</v>
      </c>
      <c r="R129" s="74"/>
      <c r="S129" s="74"/>
      <c r="T129" s="74"/>
      <c r="U129" s="74"/>
      <c r="V129" s="74"/>
    </row>
    <row r="130" spans="1:22" ht="24" hidden="1">
      <c r="A130" s="41" t="s">
        <v>107</v>
      </c>
      <c r="B130" s="65" t="s">
        <v>559</v>
      </c>
      <c r="C130" s="65" t="s">
        <v>205</v>
      </c>
      <c r="D130" s="65" t="s">
        <v>160</v>
      </c>
      <c r="E130" s="61" t="s">
        <v>322</v>
      </c>
      <c r="F130" s="79">
        <f>G130+J130</f>
        <v>0</v>
      </c>
      <c r="G130" s="75"/>
      <c r="H130" s="31">
        <v>0</v>
      </c>
      <c r="I130" s="31">
        <v>0</v>
      </c>
      <c r="J130" s="31">
        <v>0</v>
      </c>
      <c r="K130" s="83">
        <f aca="true" t="shared" si="30" ref="K130:K170">M130+P130</f>
        <v>0</v>
      </c>
      <c r="L130" s="31">
        <f t="shared" si="26"/>
        <v>0</v>
      </c>
      <c r="M130" s="31">
        <v>0</v>
      </c>
      <c r="N130" s="31">
        <v>0</v>
      </c>
      <c r="O130" s="31">
        <v>0</v>
      </c>
      <c r="P130" s="31">
        <v>0</v>
      </c>
      <c r="Q130" s="83">
        <f aca="true" t="shared" si="31" ref="Q130:Q170">F130+K130</f>
        <v>0</v>
      </c>
      <c r="R130" s="74"/>
      <c r="S130" s="74"/>
      <c r="T130" s="74"/>
      <c r="U130" s="74"/>
      <c r="V130" s="74"/>
    </row>
    <row r="131" spans="1:22" ht="24" hidden="1">
      <c r="A131" s="41"/>
      <c r="B131" s="65" t="s">
        <v>560</v>
      </c>
      <c r="C131" s="65" t="s">
        <v>561</v>
      </c>
      <c r="D131" s="65"/>
      <c r="E131" s="63" t="s">
        <v>287</v>
      </c>
      <c r="F131" s="79">
        <f>G131+J131</f>
        <v>0</v>
      </c>
      <c r="G131" s="75">
        <f>G132</f>
        <v>0</v>
      </c>
      <c r="H131" s="31">
        <v>0</v>
      </c>
      <c r="I131" s="31">
        <v>0</v>
      </c>
      <c r="J131" s="31">
        <v>0</v>
      </c>
      <c r="K131" s="83">
        <f t="shared" si="30"/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83">
        <f t="shared" si="31"/>
        <v>0</v>
      </c>
      <c r="R131" s="74"/>
      <c r="S131" s="74"/>
      <c r="T131" s="74"/>
      <c r="U131" s="74"/>
      <c r="V131" s="74"/>
    </row>
    <row r="132" spans="1:22" ht="24" hidden="1">
      <c r="A132" s="41"/>
      <c r="B132" s="65" t="s">
        <v>562</v>
      </c>
      <c r="C132" s="65" t="s">
        <v>210</v>
      </c>
      <c r="D132" s="65" t="s">
        <v>158</v>
      </c>
      <c r="E132" s="64" t="s">
        <v>181</v>
      </c>
      <c r="F132" s="79">
        <f>G132+J132</f>
        <v>0</v>
      </c>
      <c r="G132" s="75"/>
      <c r="H132" s="31">
        <v>0</v>
      </c>
      <c r="I132" s="31">
        <v>0</v>
      </c>
      <c r="J132" s="31">
        <v>0</v>
      </c>
      <c r="K132" s="83">
        <f t="shared" si="30"/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83">
        <f t="shared" si="31"/>
        <v>0</v>
      </c>
      <c r="R132" s="74"/>
      <c r="S132" s="74"/>
      <c r="T132" s="74"/>
      <c r="U132" s="74"/>
      <c r="V132" s="74"/>
    </row>
    <row r="133" spans="1:22" s="25" customFormat="1" ht="42.75" customHeight="1">
      <c r="A133" s="42"/>
      <c r="B133" s="346" t="s">
        <v>563</v>
      </c>
      <c r="C133" s="346"/>
      <c r="D133" s="346"/>
      <c r="E133" s="12" t="s">
        <v>564</v>
      </c>
      <c r="F133" s="88">
        <f>F134+F135+F136+F137+F138+F139+F140+F144+F147+F148+F149+F150+F151+F152+F153+F157+F158+F159+F160+F161+F164+F165+F166+F168+F169+F170+F172+F175+F178+F180+F167+F162+F155+F163+F176</f>
        <v>793827</v>
      </c>
      <c r="G133" s="88">
        <f>G134+G135+G136+G137+G138+G139+G140+G144+G147+G148+G149+G150+G151+G152+G153+G157+G158+G159+G160+G161+G164+G165+G166+G168+G169+G170+G172+G175+G178+G180+G167+G162+G155+G163+G176</f>
        <v>793827</v>
      </c>
      <c r="H133" s="88">
        <f>H134+H135+H136+H137+H138+H139+H140+H144+H147+H148+H149+H150+H151+H152+H153+H157+H158+H159+H160+H161+H164+H165+H166+H168+H169+H170+H172+H175+H178+H180+H176</f>
        <v>0</v>
      </c>
      <c r="I133" s="88">
        <f>I134+I135+I136+I137+I138+I139+I140+I144+I147+I148+I149+I150+I151+I152+I153+I157+I158+I159+I160+I161+I164+I165+I166+I168+I169+I170+I172+I175+I178+I180</f>
        <v>0</v>
      </c>
      <c r="J133" s="88">
        <f>J134+J135+J136+J137+J138+J139+J140+J144+J147+J148+J149+J150+J151+J152+J153+J157+J158+J159+J160+J161+J164+J165+J166+J168+J169+J170+J172+J175+J178+J180+J155</f>
        <v>0</v>
      </c>
      <c r="K133" s="91">
        <f t="shared" si="30"/>
        <v>0</v>
      </c>
      <c r="L133" s="88">
        <f>L143</f>
        <v>0</v>
      </c>
      <c r="M133" s="88">
        <v>0</v>
      </c>
      <c r="N133" s="88">
        <f>N134+N135+N136+N137+N138+N139+N140+N144+N147+N148+N149+N150+N151+N152+N153+N157+N158+N159+N160+N161+N164+N165+N166+N168+N169+N170+N172+N175+N178+N180+N182</f>
        <v>0</v>
      </c>
      <c r="O133" s="88">
        <f>O134+O135+O136+O137+O138+O139+O140+O144+O147+O148+O149+O150+O151+O152+O153+O157+O158+O159+O160+O161+O164+O165+O166+O168+O169+O170+O172+O175+O178+O180+O182</f>
        <v>0</v>
      </c>
      <c r="P133" s="88">
        <f>P143</f>
        <v>0</v>
      </c>
      <c r="Q133" s="91">
        <f t="shared" si="31"/>
        <v>793827</v>
      </c>
      <c r="R133" s="80"/>
      <c r="S133" s="80"/>
      <c r="T133" s="80"/>
      <c r="U133" s="80"/>
      <c r="V133" s="80"/>
    </row>
    <row r="134" spans="1:22" ht="39" customHeight="1" hidden="1">
      <c r="A134" s="41" t="s">
        <v>108</v>
      </c>
      <c r="B134" s="65" t="s">
        <v>249</v>
      </c>
      <c r="C134" s="69">
        <v>3011</v>
      </c>
      <c r="D134" s="69">
        <v>1030</v>
      </c>
      <c r="E134" s="12" t="s">
        <v>564</v>
      </c>
      <c r="F134" s="167">
        <f aca="true" t="shared" si="32" ref="F134:F165">G134+J134</f>
        <v>0</v>
      </c>
      <c r="G134" s="133"/>
      <c r="H134" s="90">
        <v>0</v>
      </c>
      <c r="I134" s="90">
        <v>0</v>
      </c>
      <c r="J134" s="90">
        <v>0</v>
      </c>
      <c r="K134" s="91">
        <f t="shared" si="30"/>
        <v>0</v>
      </c>
      <c r="L134" s="93">
        <f aca="true" t="shared" si="33" ref="L134:L142">P134</f>
        <v>0</v>
      </c>
      <c r="M134" s="90">
        <v>0</v>
      </c>
      <c r="N134" s="90">
        <v>0</v>
      </c>
      <c r="O134" s="90">
        <v>0</v>
      </c>
      <c r="P134" s="90">
        <v>0</v>
      </c>
      <c r="Q134" s="91">
        <f t="shared" si="31"/>
        <v>0</v>
      </c>
      <c r="R134" s="74"/>
      <c r="S134" s="74"/>
      <c r="T134" s="74"/>
      <c r="U134" s="74"/>
      <c r="V134" s="74"/>
    </row>
    <row r="135" spans="1:22" ht="39" customHeight="1" hidden="1">
      <c r="A135" s="41" t="s">
        <v>109</v>
      </c>
      <c r="B135" s="65" t="s">
        <v>250</v>
      </c>
      <c r="C135" s="69">
        <v>3012</v>
      </c>
      <c r="D135" s="69">
        <v>1060</v>
      </c>
      <c r="E135" s="12" t="s">
        <v>564</v>
      </c>
      <c r="F135" s="167">
        <f t="shared" si="32"/>
        <v>0</v>
      </c>
      <c r="G135" s="134"/>
      <c r="H135" s="90">
        <v>0</v>
      </c>
      <c r="I135" s="90">
        <v>0</v>
      </c>
      <c r="J135" s="90">
        <v>0</v>
      </c>
      <c r="K135" s="91">
        <f t="shared" si="30"/>
        <v>0</v>
      </c>
      <c r="L135" s="93">
        <f t="shared" si="33"/>
        <v>0</v>
      </c>
      <c r="M135" s="91">
        <v>0</v>
      </c>
      <c r="N135" s="90">
        <v>0</v>
      </c>
      <c r="O135" s="90">
        <v>0</v>
      </c>
      <c r="P135" s="90">
        <v>0</v>
      </c>
      <c r="Q135" s="91">
        <f t="shared" si="31"/>
        <v>0</v>
      </c>
      <c r="R135" s="74"/>
      <c r="S135" s="74"/>
      <c r="T135" s="74"/>
      <c r="U135" s="74"/>
      <c r="V135" s="74"/>
    </row>
    <row r="136" spans="1:22" ht="44.25" hidden="1">
      <c r="A136" s="41" t="s">
        <v>155</v>
      </c>
      <c r="B136" s="66" t="s">
        <v>251</v>
      </c>
      <c r="C136" s="69">
        <v>3021</v>
      </c>
      <c r="D136" s="69">
        <v>1030</v>
      </c>
      <c r="E136" s="12" t="s">
        <v>564</v>
      </c>
      <c r="F136" s="168">
        <f t="shared" si="32"/>
        <v>0</v>
      </c>
      <c r="G136" s="92"/>
      <c r="H136" s="90">
        <v>0</v>
      </c>
      <c r="I136" s="90">
        <v>0</v>
      </c>
      <c r="J136" s="90">
        <v>0</v>
      </c>
      <c r="K136" s="91">
        <f t="shared" si="30"/>
        <v>0</v>
      </c>
      <c r="L136" s="93">
        <f t="shared" si="33"/>
        <v>0</v>
      </c>
      <c r="M136" s="93">
        <v>0</v>
      </c>
      <c r="N136" s="90">
        <v>0</v>
      </c>
      <c r="O136" s="90">
        <v>0</v>
      </c>
      <c r="P136" s="90"/>
      <c r="Q136" s="91">
        <f t="shared" si="31"/>
        <v>0</v>
      </c>
      <c r="R136" s="74"/>
      <c r="S136" s="74"/>
      <c r="T136" s="74"/>
      <c r="U136" s="74"/>
      <c r="V136" s="74"/>
    </row>
    <row r="137" spans="1:22" ht="48.75" customHeight="1" hidden="1">
      <c r="A137" s="41" t="s">
        <v>110</v>
      </c>
      <c r="B137" s="66" t="s">
        <v>252</v>
      </c>
      <c r="C137" s="69">
        <v>3022</v>
      </c>
      <c r="D137" s="69">
        <v>1060</v>
      </c>
      <c r="E137" s="12" t="s">
        <v>564</v>
      </c>
      <c r="F137" s="168">
        <f t="shared" si="32"/>
        <v>0</v>
      </c>
      <c r="G137" s="92"/>
      <c r="H137" s="90">
        <v>0</v>
      </c>
      <c r="I137" s="90">
        <v>0</v>
      </c>
      <c r="J137" s="90">
        <v>0</v>
      </c>
      <c r="K137" s="91">
        <f t="shared" si="30"/>
        <v>0</v>
      </c>
      <c r="L137" s="93">
        <f t="shared" si="33"/>
        <v>0</v>
      </c>
      <c r="M137" s="93">
        <v>0</v>
      </c>
      <c r="N137" s="90">
        <v>0</v>
      </c>
      <c r="O137" s="90">
        <v>0</v>
      </c>
      <c r="P137" s="90">
        <v>0</v>
      </c>
      <c r="Q137" s="91">
        <f t="shared" si="31"/>
        <v>0</v>
      </c>
      <c r="R137" s="74"/>
      <c r="S137" s="74"/>
      <c r="T137" s="74"/>
      <c r="U137" s="74"/>
      <c r="V137" s="74"/>
    </row>
    <row r="138" spans="1:22" s="25" customFormat="1" ht="44.25" hidden="1">
      <c r="A138" s="42" t="s">
        <v>111</v>
      </c>
      <c r="B138" s="65" t="s">
        <v>253</v>
      </c>
      <c r="C138" s="72">
        <v>3031</v>
      </c>
      <c r="D138" s="72">
        <v>1030</v>
      </c>
      <c r="E138" s="12" t="s">
        <v>564</v>
      </c>
      <c r="F138" s="169">
        <f t="shared" si="32"/>
        <v>0</v>
      </c>
      <c r="G138" s="98"/>
      <c r="H138" s="99">
        <v>0</v>
      </c>
      <c r="I138" s="99">
        <v>0</v>
      </c>
      <c r="J138" s="99">
        <v>0</v>
      </c>
      <c r="K138" s="91">
        <f t="shared" si="30"/>
        <v>0</v>
      </c>
      <c r="L138" s="93">
        <f t="shared" si="33"/>
        <v>0</v>
      </c>
      <c r="M138" s="98">
        <v>0</v>
      </c>
      <c r="N138" s="99">
        <v>0</v>
      </c>
      <c r="O138" s="99">
        <v>0</v>
      </c>
      <c r="P138" s="99">
        <v>0</v>
      </c>
      <c r="Q138" s="88">
        <f t="shared" si="31"/>
        <v>0</v>
      </c>
      <c r="R138" s="80"/>
      <c r="S138" s="80"/>
      <c r="T138" s="80"/>
      <c r="U138" s="80"/>
      <c r="V138" s="80"/>
    </row>
    <row r="139" spans="1:22" s="25" customFormat="1" ht="44.25" hidden="1">
      <c r="A139" s="42" t="s">
        <v>112</v>
      </c>
      <c r="B139" s="65" t="s">
        <v>254</v>
      </c>
      <c r="C139" s="72">
        <v>3032</v>
      </c>
      <c r="D139" s="72">
        <v>1070</v>
      </c>
      <c r="E139" s="12" t="s">
        <v>564</v>
      </c>
      <c r="F139" s="169">
        <f t="shared" si="32"/>
        <v>0</v>
      </c>
      <c r="G139" s="98"/>
      <c r="H139" s="99">
        <v>0</v>
      </c>
      <c r="I139" s="99">
        <v>0</v>
      </c>
      <c r="J139" s="99">
        <v>0</v>
      </c>
      <c r="K139" s="91">
        <f t="shared" si="30"/>
        <v>0</v>
      </c>
      <c r="L139" s="93">
        <f t="shared" si="33"/>
        <v>0</v>
      </c>
      <c r="M139" s="99">
        <v>0</v>
      </c>
      <c r="N139" s="99">
        <v>0</v>
      </c>
      <c r="O139" s="99">
        <v>0</v>
      </c>
      <c r="P139" s="99">
        <v>0</v>
      </c>
      <c r="Q139" s="88">
        <f t="shared" si="31"/>
        <v>0</v>
      </c>
      <c r="R139" s="80"/>
      <c r="S139" s="80"/>
      <c r="T139" s="80"/>
      <c r="U139" s="80"/>
      <c r="V139" s="80"/>
    </row>
    <row r="140" spans="1:22" s="25" customFormat="1" ht="36.75" customHeight="1" hidden="1">
      <c r="A140" s="42" t="s">
        <v>113</v>
      </c>
      <c r="B140" s="65" t="s">
        <v>255</v>
      </c>
      <c r="C140" s="72">
        <v>3033</v>
      </c>
      <c r="D140" s="72">
        <v>1070</v>
      </c>
      <c r="E140" s="12" t="s">
        <v>564</v>
      </c>
      <c r="F140" s="169">
        <f t="shared" si="32"/>
        <v>0</v>
      </c>
      <c r="G140" s="98"/>
      <c r="H140" s="99"/>
      <c r="I140" s="99"/>
      <c r="J140" s="99">
        <v>0</v>
      </c>
      <c r="K140" s="91">
        <f t="shared" si="30"/>
        <v>0</v>
      </c>
      <c r="L140" s="93">
        <f t="shared" si="33"/>
        <v>0</v>
      </c>
      <c r="M140" s="88">
        <v>0</v>
      </c>
      <c r="N140" s="99">
        <v>0</v>
      </c>
      <c r="O140" s="99">
        <v>0</v>
      </c>
      <c r="P140" s="99">
        <v>0</v>
      </c>
      <c r="Q140" s="88">
        <f t="shared" si="31"/>
        <v>0</v>
      </c>
      <c r="R140" s="80"/>
      <c r="S140" s="80"/>
      <c r="T140" s="80"/>
      <c r="U140" s="80"/>
      <c r="V140" s="80"/>
    </row>
    <row r="141" spans="1:22" s="27" customFormat="1" ht="44.25" hidden="1">
      <c r="A141" s="45" t="s">
        <v>114</v>
      </c>
      <c r="B141" s="170">
        <v>1513033</v>
      </c>
      <c r="C141" s="70">
        <v>3033</v>
      </c>
      <c r="D141" s="70"/>
      <c r="E141" s="12" t="s">
        <v>564</v>
      </c>
      <c r="F141" s="171">
        <f t="shared" si="32"/>
        <v>0</v>
      </c>
      <c r="G141" s="94"/>
      <c r="H141" s="95"/>
      <c r="I141" s="95"/>
      <c r="J141" s="95">
        <v>0</v>
      </c>
      <c r="K141" s="91">
        <f t="shared" si="30"/>
        <v>0</v>
      </c>
      <c r="L141" s="93">
        <f t="shared" si="33"/>
        <v>0</v>
      </c>
      <c r="M141" s="94">
        <v>0</v>
      </c>
      <c r="N141" s="95">
        <v>0</v>
      </c>
      <c r="O141" s="95">
        <v>0</v>
      </c>
      <c r="P141" s="95">
        <v>0</v>
      </c>
      <c r="Q141" s="96">
        <f t="shared" si="31"/>
        <v>0</v>
      </c>
      <c r="R141" s="97"/>
      <c r="S141" s="97"/>
      <c r="T141" s="97"/>
      <c r="U141" s="97"/>
      <c r="V141" s="97"/>
    </row>
    <row r="142" spans="1:22" ht="44.25" hidden="1">
      <c r="A142" s="41" t="s">
        <v>115</v>
      </c>
      <c r="B142" s="71"/>
      <c r="C142" s="69"/>
      <c r="D142" s="69"/>
      <c r="E142" s="12" t="s">
        <v>564</v>
      </c>
      <c r="F142" s="168">
        <f t="shared" si="32"/>
        <v>0</v>
      </c>
      <c r="G142" s="92"/>
      <c r="H142" s="90"/>
      <c r="I142" s="90"/>
      <c r="J142" s="90">
        <v>0</v>
      </c>
      <c r="K142" s="91">
        <f t="shared" si="30"/>
        <v>0</v>
      </c>
      <c r="L142" s="93">
        <f t="shared" si="33"/>
        <v>0</v>
      </c>
      <c r="M142" s="93">
        <v>0</v>
      </c>
      <c r="N142" s="90">
        <v>0</v>
      </c>
      <c r="O142" s="90">
        <v>0</v>
      </c>
      <c r="P142" s="90">
        <v>0</v>
      </c>
      <c r="Q142" s="91">
        <f t="shared" si="31"/>
        <v>0</v>
      </c>
      <c r="R142" s="74"/>
      <c r="S142" s="74"/>
      <c r="T142" s="74"/>
      <c r="U142" s="74"/>
      <c r="V142" s="74"/>
    </row>
    <row r="143" spans="1:22" ht="48" customHeight="1">
      <c r="A143" s="41" t="s">
        <v>116</v>
      </c>
      <c r="B143" s="66" t="s">
        <v>565</v>
      </c>
      <c r="C143" s="69"/>
      <c r="D143" s="69"/>
      <c r="E143" s="12" t="s">
        <v>566</v>
      </c>
      <c r="F143" s="168">
        <f t="shared" si="32"/>
        <v>793827</v>
      </c>
      <c r="G143" s="87">
        <f>G144+G164+G171+G180</f>
        <v>793827</v>
      </c>
      <c r="H143" s="90">
        <v>0</v>
      </c>
      <c r="I143" s="90">
        <v>0</v>
      </c>
      <c r="J143" s="90">
        <v>0</v>
      </c>
      <c r="K143" s="91">
        <f t="shared" si="30"/>
        <v>0</v>
      </c>
      <c r="L143" s="93">
        <f>L176+L178+L179</f>
        <v>0</v>
      </c>
      <c r="M143" s="93">
        <f>M176+M178+M179</f>
        <v>0</v>
      </c>
      <c r="N143" s="93">
        <f>N176+N178+N179</f>
        <v>0</v>
      </c>
      <c r="O143" s="93">
        <f>O176+O178+O179</f>
        <v>0</v>
      </c>
      <c r="P143" s="93">
        <f>P176+P178+P179</f>
        <v>0</v>
      </c>
      <c r="Q143" s="91">
        <f t="shared" si="31"/>
        <v>793827</v>
      </c>
      <c r="R143" s="74"/>
      <c r="S143" s="74"/>
      <c r="T143" s="74"/>
      <c r="U143" s="74"/>
      <c r="V143" s="74"/>
    </row>
    <row r="144" spans="1:22" ht="36">
      <c r="A144" s="41" t="s">
        <v>117</v>
      </c>
      <c r="B144" s="65" t="s">
        <v>257</v>
      </c>
      <c r="C144" s="69">
        <v>3050</v>
      </c>
      <c r="D144" s="69">
        <v>1070</v>
      </c>
      <c r="E144" s="55" t="s">
        <v>189</v>
      </c>
      <c r="F144" s="168">
        <f t="shared" si="32"/>
        <v>200729</v>
      </c>
      <c r="G144" s="89">
        <v>200729</v>
      </c>
      <c r="H144" s="90">
        <v>0</v>
      </c>
      <c r="I144" s="90">
        <v>0</v>
      </c>
      <c r="J144" s="90">
        <v>0</v>
      </c>
      <c r="K144" s="91">
        <f t="shared" si="30"/>
        <v>0</v>
      </c>
      <c r="L144" s="93">
        <f aca="true" t="shared" si="34" ref="L144:L161">P144</f>
        <v>0</v>
      </c>
      <c r="M144" s="90">
        <v>0</v>
      </c>
      <c r="N144" s="90">
        <v>0</v>
      </c>
      <c r="O144" s="90">
        <v>0</v>
      </c>
      <c r="P144" s="90">
        <v>0</v>
      </c>
      <c r="Q144" s="91">
        <f t="shared" si="31"/>
        <v>200729</v>
      </c>
      <c r="R144" s="74"/>
      <c r="S144" s="74"/>
      <c r="T144" s="74"/>
      <c r="U144" s="74"/>
      <c r="V144" s="74"/>
    </row>
    <row r="145" spans="1:22" s="25" customFormat="1" ht="12.75" hidden="1">
      <c r="A145" s="42" t="s">
        <v>118</v>
      </c>
      <c r="B145" s="39"/>
      <c r="C145" s="36"/>
      <c r="D145" s="36"/>
      <c r="E145" s="63"/>
      <c r="F145" s="169">
        <f t="shared" si="32"/>
        <v>0</v>
      </c>
      <c r="G145" s="98"/>
      <c r="H145" s="98"/>
      <c r="I145" s="98"/>
      <c r="J145" s="98">
        <v>0</v>
      </c>
      <c r="K145" s="88">
        <f t="shared" si="30"/>
        <v>0</v>
      </c>
      <c r="L145" s="93">
        <f t="shared" si="34"/>
        <v>0</v>
      </c>
      <c r="M145" s="98">
        <v>0</v>
      </c>
      <c r="N145" s="99">
        <v>0</v>
      </c>
      <c r="O145" s="99">
        <v>0</v>
      </c>
      <c r="P145" s="99">
        <v>0</v>
      </c>
      <c r="Q145" s="88">
        <f t="shared" si="31"/>
        <v>0</v>
      </c>
      <c r="R145" s="80"/>
      <c r="S145" s="80"/>
      <c r="T145" s="80"/>
      <c r="U145" s="80"/>
      <c r="V145" s="80"/>
    </row>
    <row r="146" spans="1:22" ht="12.75" hidden="1">
      <c r="A146" s="41" t="s">
        <v>119</v>
      </c>
      <c r="B146" s="32"/>
      <c r="C146" s="35"/>
      <c r="D146" s="35"/>
      <c r="E146" s="55"/>
      <c r="F146" s="168">
        <f t="shared" si="32"/>
        <v>0</v>
      </c>
      <c r="G146" s="92"/>
      <c r="H146" s="93"/>
      <c r="I146" s="93"/>
      <c r="J146" s="93">
        <v>0</v>
      </c>
      <c r="K146" s="91">
        <f t="shared" si="30"/>
        <v>0</v>
      </c>
      <c r="L146" s="93">
        <f t="shared" si="34"/>
        <v>0</v>
      </c>
      <c r="M146" s="93">
        <v>0</v>
      </c>
      <c r="N146" s="90">
        <v>0</v>
      </c>
      <c r="O146" s="90">
        <v>0</v>
      </c>
      <c r="P146" s="90">
        <v>0</v>
      </c>
      <c r="Q146" s="91">
        <f t="shared" si="31"/>
        <v>0</v>
      </c>
      <c r="R146" s="74"/>
      <c r="S146" s="74"/>
      <c r="T146" s="74"/>
      <c r="U146" s="74"/>
      <c r="V146" s="74"/>
    </row>
    <row r="147" spans="1:22" ht="24" hidden="1">
      <c r="A147" s="41" t="s">
        <v>120</v>
      </c>
      <c r="B147" s="66" t="s">
        <v>259</v>
      </c>
      <c r="C147" s="69">
        <v>3041</v>
      </c>
      <c r="D147" s="69">
        <v>1040</v>
      </c>
      <c r="E147" s="55" t="s">
        <v>182</v>
      </c>
      <c r="F147" s="168">
        <f t="shared" si="32"/>
        <v>0</v>
      </c>
      <c r="G147" s="92"/>
      <c r="H147" s="93"/>
      <c r="I147" s="93"/>
      <c r="J147" s="93">
        <v>0</v>
      </c>
      <c r="K147" s="91">
        <f t="shared" si="30"/>
        <v>0</v>
      </c>
      <c r="L147" s="93">
        <f t="shared" si="34"/>
        <v>0</v>
      </c>
      <c r="M147" s="90">
        <v>0</v>
      </c>
      <c r="N147" s="90">
        <v>0</v>
      </c>
      <c r="O147" s="90">
        <v>0</v>
      </c>
      <c r="P147" s="90">
        <v>0</v>
      </c>
      <c r="Q147" s="91">
        <f t="shared" si="31"/>
        <v>0</v>
      </c>
      <c r="R147" s="74"/>
      <c r="S147" s="74"/>
      <c r="T147" s="74"/>
      <c r="U147" s="74"/>
      <c r="V147" s="74"/>
    </row>
    <row r="148" spans="1:22" ht="12.75" hidden="1">
      <c r="A148" s="41" t="s">
        <v>121</v>
      </c>
      <c r="B148" s="66" t="s">
        <v>260</v>
      </c>
      <c r="C148" s="69">
        <v>3042</v>
      </c>
      <c r="D148" s="69">
        <v>1040</v>
      </c>
      <c r="E148" s="55" t="s">
        <v>188</v>
      </c>
      <c r="F148" s="168">
        <f t="shared" si="32"/>
        <v>0</v>
      </c>
      <c r="G148" s="89"/>
      <c r="H148" s="93"/>
      <c r="I148" s="93"/>
      <c r="J148" s="93">
        <v>0</v>
      </c>
      <c r="K148" s="91">
        <f t="shared" si="30"/>
        <v>0</v>
      </c>
      <c r="L148" s="93">
        <f t="shared" si="34"/>
        <v>0</v>
      </c>
      <c r="M148" s="90">
        <v>0</v>
      </c>
      <c r="N148" s="90">
        <v>0</v>
      </c>
      <c r="O148" s="90">
        <v>0</v>
      </c>
      <c r="P148" s="90">
        <v>0</v>
      </c>
      <c r="Q148" s="91">
        <f t="shared" si="31"/>
        <v>0</v>
      </c>
      <c r="R148" s="74"/>
      <c r="S148" s="74"/>
      <c r="T148" s="74"/>
      <c r="U148" s="74"/>
      <c r="V148" s="74"/>
    </row>
    <row r="149" spans="1:22" ht="12.75" hidden="1">
      <c r="A149" s="41" t="s">
        <v>122</v>
      </c>
      <c r="B149" s="65" t="s">
        <v>261</v>
      </c>
      <c r="C149" s="72">
        <v>3043</v>
      </c>
      <c r="D149" s="69">
        <v>1040</v>
      </c>
      <c r="E149" s="55" t="s">
        <v>183</v>
      </c>
      <c r="F149" s="168">
        <f t="shared" si="32"/>
        <v>0</v>
      </c>
      <c r="G149" s="92"/>
      <c r="H149" s="93"/>
      <c r="I149" s="93"/>
      <c r="J149" s="93">
        <v>0</v>
      </c>
      <c r="K149" s="91">
        <f t="shared" si="30"/>
        <v>0</v>
      </c>
      <c r="L149" s="93">
        <f t="shared" si="34"/>
        <v>0</v>
      </c>
      <c r="M149" s="90">
        <v>0</v>
      </c>
      <c r="N149" s="90">
        <v>0</v>
      </c>
      <c r="O149" s="90">
        <v>0</v>
      </c>
      <c r="P149" s="90">
        <v>0</v>
      </c>
      <c r="Q149" s="91">
        <f t="shared" si="31"/>
        <v>0</v>
      </c>
      <c r="R149" s="74"/>
      <c r="S149" s="74"/>
      <c r="T149" s="74"/>
      <c r="U149" s="74"/>
      <c r="V149" s="74"/>
    </row>
    <row r="150" spans="1:22" ht="24" hidden="1">
      <c r="A150" s="41" t="s">
        <v>123</v>
      </c>
      <c r="B150" s="65" t="s">
        <v>262</v>
      </c>
      <c r="C150" s="69">
        <v>3044</v>
      </c>
      <c r="D150" s="69">
        <v>1040</v>
      </c>
      <c r="E150" s="55" t="s">
        <v>184</v>
      </c>
      <c r="F150" s="168">
        <f t="shared" si="32"/>
        <v>0</v>
      </c>
      <c r="G150" s="92"/>
      <c r="H150" s="93"/>
      <c r="I150" s="93"/>
      <c r="J150" s="93">
        <v>0</v>
      </c>
      <c r="K150" s="91">
        <f t="shared" si="30"/>
        <v>0</v>
      </c>
      <c r="L150" s="93">
        <f t="shared" si="34"/>
        <v>0</v>
      </c>
      <c r="M150" s="90">
        <v>0</v>
      </c>
      <c r="N150" s="90">
        <v>0</v>
      </c>
      <c r="O150" s="90">
        <v>0</v>
      </c>
      <c r="P150" s="90">
        <v>0</v>
      </c>
      <c r="Q150" s="91">
        <f t="shared" si="31"/>
        <v>0</v>
      </c>
      <c r="R150" s="74"/>
      <c r="S150" s="74"/>
      <c r="T150" s="74"/>
      <c r="U150" s="74"/>
      <c r="V150" s="74"/>
    </row>
    <row r="151" spans="1:22" ht="24" hidden="1">
      <c r="A151" s="41" t="s">
        <v>124</v>
      </c>
      <c r="B151" s="65" t="s">
        <v>263</v>
      </c>
      <c r="C151" s="69">
        <v>3045</v>
      </c>
      <c r="D151" s="69">
        <v>1040</v>
      </c>
      <c r="E151" s="55" t="s">
        <v>185</v>
      </c>
      <c r="F151" s="168">
        <f t="shared" si="32"/>
        <v>0</v>
      </c>
      <c r="G151" s="92"/>
      <c r="H151" s="93"/>
      <c r="I151" s="93"/>
      <c r="J151" s="93">
        <v>0</v>
      </c>
      <c r="K151" s="91">
        <f t="shared" si="30"/>
        <v>0</v>
      </c>
      <c r="L151" s="93">
        <f t="shared" si="34"/>
        <v>0</v>
      </c>
      <c r="M151" s="90">
        <v>0</v>
      </c>
      <c r="N151" s="90">
        <v>0</v>
      </c>
      <c r="O151" s="90">
        <v>0</v>
      </c>
      <c r="P151" s="90">
        <v>0</v>
      </c>
      <c r="Q151" s="91">
        <f t="shared" si="31"/>
        <v>0</v>
      </c>
      <c r="R151" s="74"/>
      <c r="S151" s="74"/>
      <c r="T151" s="74"/>
      <c r="U151" s="74"/>
      <c r="V151" s="74"/>
    </row>
    <row r="152" spans="1:22" ht="24" hidden="1">
      <c r="A152" s="41" t="s">
        <v>125</v>
      </c>
      <c r="B152" s="66" t="s">
        <v>264</v>
      </c>
      <c r="C152" s="69">
        <v>3046</v>
      </c>
      <c r="D152" s="69">
        <v>1040</v>
      </c>
      <c r="E152" s="55" t="s">
        <v>187</v>
      </c>
      <c r="F152" s="168">
        <f t="shared" si="32"/>
        <v>0</v>
      </c>
      <c r="G152" s="92"/>
      <c r="H152" s="93"/>
      <c r="I152" s="93"/>
      <c r="J152" s="93">
        <v>0</v>
      </c>
      <c r="K152" s="91">
        <f t="shared" si="30"/>
        <v>0</v>
      </c>
      <c r="L152" s="93">
        <f t="shared" si="34"/>
        <v>0</v>
      </c>
      <c r="M152" s="90">
        <v>0</v>
      </c>
      <c r="N152" s="90">
        <v>0</v>
      </c>
      <c r="O152" s="90">
        <v>0</v>
      </c>
      <c r="P152" s="90">
        <v>0</v>
      </c>
      <c r="Q152" s="91">
        <f t="shared" si="31"/>
        <v>0</v>
      </c>
      <c r="R152" s="74"/>
      <c r="S152" s="74"/>
      <c r="T152" s="74"/>
      <c r="U152" s="74"/>
      <c r="V152" s="74"/>
    </row>
    <row r="153" spans="1:22" ht="24" hidden="1">
      <c r="A153" s="41" t="s">
        <v>126</v>
      </c>
      <c r="B153" s="65" t="s">
        <v>265</v>
      </c>
      <c r="C153" s="69">
        <v>3047</v>
      </c>
      <c r="D153" s="69">
        <v>1040</v>
      </c>
      <c r="E153" s="55" t="s">
        <v>186</v>
      </c>
      <c r="F153" s="168">
        <f t="shared" si="32"/>
        <v>0</v>
      </c>
      <c r="G153" s="92"/>
      <c r="H153" s="93"/>
      <c r="I153" s="93"/>
      <c r="J153" s="93">
        <v>0</v>
      </c>
      <c r="K153" s="91">
        <f t="shared" si="30"/>
        <v>0</v>
      </c>
      <c r="L153" s="93">
        <f t="shared" si="34"/>
        <v>0</v>
      </c>
      <c r="M153" s="90">
        <v>0</v>
      </c>
      <c r="N153" s="90">
        <v>0</v>
      </c>
      <c r="O153" s="90">
        <v>0</v>
      </c>
      <c r="P153" s="90">
        <v>0</v>
      </c>
      <c r="Q153" s="91">
        <f t="shared" si="31"/>
        <v>0</v>
      </c>
      <c r="R153" s="74"/>
      <c r="S153" s="74"/>
      <c r="T153" s="74"/>
      <c r="U153" s="74"/>
      <c r="V153" s="74"/>
    </row>
    <row r="154" spans="1:22" ht="24" hidden="1">
      <c r="A154" s="41" t="s">
        <v>127</v>
      </c>
      <c r="B154" s="65" t="s">
        <v>266</v>
      </c>
      <c r="C154" s="69">
        <v>3048</v>
      </c>
      <c r="D154" s="69">
        <v>1040</v>
      </c>
      <c r="E154" s="55" t="s">
        <v>186</v>
      </c>
      <c r="F154" s="168">
        <f t="shared" si="32"/>
        <v>0</v>
      </c>
      <c r="G154" s="89"/>
      <c r="H154" s="93"/>
      <c r="I154" s="93"/>
      <c r="J154" s="93">
        <v>0</v>
      </c>
      <c r="K154" s="91">
        <f t="shared" si="30"/>
        <v>0</v>
      </c>
      <c r="L154" s="93">
        <f t="shared" si="34"/>
        <v>0</v>
      </c>
      <c r="M154" s="90">
        <v>0</v>
      </c>
      <c r="N154" s="90">
        <v>0</v>
      </c>
      <c r="O154" s="90">
        <v>0</v>
      </c>
      <c r="P154" s="90">
        <v>0</v>
      </c>
      <c r="Q154" s="91">
        <f t="shared" si="31"/>
        <v>0</v>
      </c>
      <c r="R154" s="74"/>
      <c r="S154" s="74"/>
      <c r="T154" s="74"/>
      <c r="U154" s="74"/>
      <c r="V154" s="74"/>
    </row>
    <row r="155" spans="1:22" ht="24" hidden="1">
      <c r="A155" s="41" t="s">
        <v>128</v>
      </c>
      <c r="B155" s="65" t="s">
        <v>258</v>
      </c>
      <c r="C155" s="69">
        <v>3049</v>
      </c>
      <c r="D155" s="69">
        <v>1040</v>
      </c>
      <c r="E155" s="55" t="s">
        <v>383</v>
      </c>
      <c r="F155" s="168">
        <f t="shared" si="32"/>
        <v>0</v>
      </c>
      <c r="G155" s="98"/>
      <c r="H155" s="93"/>
      <c r="I155" s="93"/>
      <c r="J155" s="93">
        <v>0</v>
      </c>
      <c r="K155" s="91">
        <f t="shared" si="30"/>
        <v>0</v>
      </c>
      <c r="L155" s="93">
        <f t="shared" si="34"/>
        <v>0</v>
      </c>
      <c r="M155" s="93">
        <v>0</v>
      </c>
      <c r="N155" s="90">
        <v>0</v>
      </c>
      <c r="O155" s="90">
        <v>0</v>
      </c>
      <c r="P155" s="90">
        <v>0</v>
      </c>
      <c r="Q155" s="91">
        <f t="shared" si="31"/>
        <v>0</v>
      </c>
      <c r="R155" s="74"/>
      <c r="S155" s="74"/>
      <c r="T155" s="74"/>
      <c r="U155" s="74"/>
      <c r="V155" s="74"/>
    </row>
    <row r="156" spans="1:22" ht="48" hidden="1">
      <c r="A156" s="43" t="s">
        <v>128</v>
      </c>
      <c r="B156" s="170"/>
      <c r="C156" s="69">
        <v>3080</v>
      </c>
      <c r="D156" s="69"/>
      <c r="E156" s="68" t="s">
        <v>68</v>
      </c>
      <c r="F156" s="168">
        <f t="shared" si="32"/>
        <v>0</v>
      </c>
      <c r="G156" s="92"/>
      <c r="H156" s="93"/>
      <c r="I156" s="93"/>
      <c r="J156" s="93">
        <v>0</v>
      </c>
      <c r="K156" s="91">
        <f t="shared" si="30"/>
        <v>0</v>
      </c>
      <c r="L156" s="93">
        <f t="shared" si="34"/>
        <v>0</v>
      </c>
      <c r="M156" s="93">
        <v>0</v>
      </c>
      <c r="N156" s="90">
        <v>0</v>
      </c>
      <c r="O156" s="90">
        <v>0</v>
      </c>
      <c r="P156" s="90">
        <v>0</v>
      </c>
      <c r="Q156" s="91">
        <f t="shared" si="31"/>
        <v>0</v>
      </c>
      <c r="R156" s="74"/>
      <c r="S156" s="74"/>
      <c r="T156" s="74"/>
      <c r="U156" s="74"/>
      <c r="V156" s="74"/>
    </row>
    <row r="157" spans="1:22" ht="36" hidden="1">
      <c r="A157" s="43"/>
      <c r="B157" s="65" t="s">
        <v>323</v>
      </c>
      <c r="C157" s="72">
        <v>3081</v>
      </c>
      <c r="D157" s="72">
        <v>1010</v>
      </c>
      <c r="E157" s="63" t="s">
        <v>305</v>
      </c>
      <c r="F157" s="168">
        <f t="shared" si="32"/>
        <v>0</v>
      </c>
      <c r="G157" s="92"/>
      <c r="H157" s="93"/>
      <c r="I157" s="93"/>
      <c r="J157" s="93">
        <v>0</v>
      </c>
      <c r="K157" s="91">
        <f t="shared" si="30"/>
        <v>0</v>
      </c>
      <c r="L157" s="93">
        <f t="shared" si="34"/>
        <v>0</v>
      </c>
      <c r="M157" s="93">
        <v>0</v>
      </c>
      <c r="N157" s="90">
        <v>0</v>
      </c>
      <c r="O157" s="90">
        <v>0</v>
      </c>
      <c r="P157" s="90">
        <v>0</v>
      </c>
      <c r="Q157" s="91">
        <f t="shared" si="31"/>
        <v>0</v>
      </c>
      <c r="R157" s="74"/>
      <c r="S157" s="74"/>
      <c r="T157" s="74"/>
      <c r="U157" s="74"/>
      <c r="V157" s="74"/>
    </row>
    <row r="158" spans="1:22" ht="48" hidden="1">
      <c r="A158" s="43"/>
      <c r="B158" s="65" t="s">
        <v>324</v>
      </c>
      <c r="C158" s="72">
        <v>3082</v>
      </c>
      <c r="D158" s="72">
        <v>1010</v>
      </c>
      <c r="E158" s="63" t="s">
        <v>327</v>
      </c>
      <c r="F158" s="168">
        <f t="shared" si="32"/>
        <v>0</v>
      </c>
      <c r="G158" s="92"/>
      <c r="H158" s="93"/>
      <c r="I158" s="93"/>
      <c r="J158" s="93">
        <v>0</v>
      </c>
      <c r="K158" s="91">
        <f t="shared" si="30"/>
        <v>0</v>
      </c>
      <c r="L158" s="93">
        <f t="shared" si="34"/>
        <v>0</v>
      </c>
      <c r="M158" s="93">
        <v>0</v>
      </c>
      <c r="N158" s="90">
        <v>0</v>
      </c>
      <c r="O158" s="90">
        <v>0</v>
      </c>
      <c r="P158" s="90">
        <v>0</v>
      </c>
      <c r="Q158" s="91">
        <f t="shared" si="31"/>
        <v>0</v>
      </c>
      <c r="R158" s="74"/>
      <c r="S158" s="74"/>
      <c r="T158" s="74"/>
      <c r="U158" s="74"/>
      <c r="V158" s="74"/>
    </row>
    <row r="159" spans="1:22" ht="36" hidden="1">
      <c r="A159" s="43"/>
      <c r="B159" s="65" t="s">
        <v>325</v>
      </c>
      <c r="C159" s="72">
        <v>3083</v>
      </c>
      <c r="D159" s="72">
        <v>1010</v>
      </c>
      <c r="E159" s="63" t="s">
        <v>328</v>
      </c>
      <c r="F159" s="168">
        <f t="shared" si="32"/>
        <v>0</v>
      </c>
      <c r="G159" s="92"/>
      <c r="H159" s="93"/>
      <c r="I159" s="93"/>
      <c r="J159" s="93">
        <v>0</v>
      </c>
      <c r="K159" s="91">
        <f t="shared" si="30"/>
        <v>0</v>
      </c>
      <c r="L159" s="93">
        <f t="shared" si="34"/>
        <v>0</v>
      </c>
      <c r="M159" s="93">
        <v>0</v>
      </c>
      <c r="N159" s="90">
        <v>0</v>
      </c>
      <c r="O159" s="90">
        <v>0</v>
      </c>
      <c r="P159" s="90">
        <v>0</v>
      </c>
      <c r="Q159" s="91">
        <f t="shared" si="31"/>
        <v>0</v>
      </c>
      <c r="R159" s="74"/>
      <c r="S159" s="74"/>
      <c r="T159" s="74"/>
      <c r="U159" s="74"/>
      <c r="V159" s="74"/>
    </row>
    <row r="160" spans="1:22" ht="48" hidden="1">
      <c r="A160" s="43"/>
      <c r="B160" s="65" t="s">
        <v>354</v>
      </c>
      <c r="C160" s="72">
        <v>3084</v>
      </c>
      <c r="D160" s="72">
        <v>1040</v>
      </c>
      <c r="E160" s="63" t="s">
        <v>355</v>
      </c>
      <c r="F160" s="168">
        <f t="shared" si="32"/>
        <v>0</v>
      </c>
      <c r="G160" s="92"/>
      <c r="H160" s="93"/>
      <c r="I160" s="93"/>
      <c r="J160" s="93">
        <v>0</v>
      </c>
      <c r="K160" s="91">
        <f t="shared" si="30"/>
        <v>0</v>
      </c>
      <c r="L160" s="93">
        <f t="shared" si="34"/>
        <v>0</v>
      </c>
      <c r="M160" s="93">
        <v>0</v>
      </c>
      <c r="N160" s="90">
        <v>0</v>
      </c>
      <c r="O160" s="90">
        <v>0</v>
      </c>
      <c r="P160" s="90">
        <v>0</v>
      </c>
      <c r="Q160" s="91">
        <f t="shared" si="31"/>
        <v>0</v>
      </c>
      <c r="R160" s="74"/>
      <c r="S160" s="74"/>
      <c r="T160" s="74"/>
      <c r="U160" s="74"/>
      <c r="V160" s="74"/>
    </row>
    <row r="161" spans="1:22" ht="48" hidden="1">
      <c r="A161" s="43"/>
      <c r="B161" s="65" t="s">
        <v>326</v>
      </c>
      <c r="C161" s="72">
        <v>3085</v>
      </c>
      <c r="D161" s="72">
        <v>1010</v>
      </c>
      <c r="E161" s="63" t="s">
        <v>329</v>
      </c>
      <c r="F161" s="168">
        <f t="shared" si="32"/>
        <v>0</v>
      </c>
      <c r="G161" s="92"/>
      <c r="H161" s="93"/>
      <c r="I161" s="93"/>
      <c r="J161" s="93">
        <v>0</v>
      </c>
      <c r="K161" s="91">
        <f t="shared" si="30"/>
        <v>0</v>
      </c>
      <c r="L161" s="93">
        <f t="shared" si="34"/>
        <v>0</v>
      </c>
      <c r="M161" s="93">
        <v>0</v>
      </c>
      <c r="N161" s="90">
        <v>0</v>
      </c>
      <c r="O161" s="90">
        <v>0</v>
      </c>
      <c r="P161" s="90">
        <v>0</v>
      </c>
      <c r="Q161" s="91">
        <f t="shared" si="31"/>
        <v>0</v>
      </c>
      <c r="R161" s="74"/>
      <c r="S161" s="74"/>
      <c r="T161" s="74"/>
      <c r="U161" s="74"/>
      <c r="V161" s="74"/>
    </row>
    <row r="162" spans="1:22" ht="96" hidden="1">
      <c r="A162" s="43"/>
      <c r="B162" s="65" t="s">
        <v>385</v>
      </c>
      <c r="C162" s="72">
        <v>3086</v>
      </c>
      <c r="D162" s="72">
        <v>1040</v>
      </c>
      <c r="E162" s="63" t="s">
        <v>567</v>
      </c>
      <c r="F162" s="168">
        <f t="shared" si="32"/>
        <v>0</v>
      </c>
      <c r="G162" s="92"/>
      <c r="H162" s="93"/>
      <c r="I162" s="93"/>
      <c r="J162" s="93">
        <v>0</v>
      </c>
      <c r="K162" s="91">
        <f t="shared" si="30"/>
        <v>0</v>
      </c>
      <c r="L162" s="93">
        <v>0</v>
      </c>
      <c r="M162" s="93">
        <v>0</v>
      </c>
      <c r="N162" s="90">
        <v>0</v>
      </c>
      <c r="O162" s="90">
        <v>0</v>
      </c>
      <c r="P162" s="90">
        <v>0</v>
      </c>
      <c r="Q162" s="91">
        <f t="shared" si="31"/>
        <v>0</v>
      </c>
      <c r="R162" s="74"/>
      <c r="S162" s="74"/>
      <c r="T162" s="74"/>
      <c r="U162" s="74"/>
      <c r="V162" s="74"/>
    </row>
    <row r="163" spans="1:22" ht="24" hidden="1">
      <c r="A163" s="43"/>
      <c r="B163" s="65" t="s">
        <v>386</v>
      </c>
      <c r="C163" s="72">
        <v>3087</v>
      </c>
      <c r="D163" s="72">
        <v>1040</v>
      </c>
      <c r="E163" s="63" t="s">
        <v>387</v>
      </c>
      <c r="F163" s="168">
        <f t="shared" si="32"/>
        <v>0</v>
      </c>
      <c r="G163" s="92"/>
      <c r="H163" s="93"/>
      <c r="I163" s="93"/>
      <c r="J163" s="93">
        <v>0</v>
      </c>
      <c r="K163" s="91">
        <f t="shared" si="30"/>
        <v>0</v>
      </c>
      <c r="L163" s="93">
        <v>0</v>
      </c>
      <c r="M163" s="93">
        <v>0</v>
      </c>
      <c r="N163" s="90">
        <v>0</v>
      </c>
      <c r="O163" s="90">
        <v>0</v>
      </c>
      <c r="P163" s="90">
        <v>0</v>
      </c>
      <c r="Q163" s="91">
        <f t="shared" si="31"/>
        <v>0</v>
      </c>
      <c r="R163" s="74"/>
      <c r="S163" s="74"/>
      <c r="T163" s="74"/>
      <c r="U163" s="74"/>
      <c r="V163" s="74"/>
    </row>
    <row r="164" spans="1:22" ht="25.5" customHeight="1">
      <c r="A164" s="41" t="s">
        <v>129</v>
      </c>
      <c r="B164" s="65" t="s">
        <v>267</v>
      </c>
      <c r="C164" s="69">
        <v>3090</v>
      </c>
      <c r="D164" s="69">
        <v>1030</v>
      </c>
      <c r="E164" s="55" t="s">
        <v>306</v>
      </c>
      <c r="F164" s="168">
        <f t="shared" si="32"/>
        <v>352842</v>
      </c>
      <c r="G164" s="98">
        <v>352842</v>
      </c>
      <c r="H164" s="93">
        <v>0</v>
      </c>
      <c r="I164" s="93">
        <v>0</v>
      </c>
      <c r="J164" s="93">
        <v>0</v>
      </c>
      <c r="K164" s="91">
        <f t="shared" si="30"/>
        <v>0</v>
      </c>
      <c r="L164" s="93">
        <f aca="true" t="shared" si="35" ref="L164:L170">P164</f>
        <v>0</v>
      </c>
      <c r="M164" s="93">
        <v>0</v>
      </c>
      <c r="N164" s="90">
        <v>0</v>
      </c>
      <c r="O164" s="90">
        <v>0</v>
      </c>
      <c r="P164" s="90">
        <v>0</v>
      </c>
      <c r="Q164" s="91">
        <f t="shared" si="31"/>
        <v>352842</v>
      </c>
      <c r="R164" s="74"/>
      <c r="S164" s="74"/>
      <c r="T164" s="74"/>
      <c r="U164" s="74"/>
      <c r="V164" s="74"/>
    </row>
    <row r="165" spans="1:22" s="25" customFormat="1" ht="24" hidden="1">
      <c r="A165" s="42" t="s">
        <v>130</v>
      </c>
      <c r="B165" s="331" t="s">
        <v>568</v>
      </c>
      <c r="C165" s="70">
        <v>3110</v>
      </c>
      <c r="D165" s="70"/>
      <c r="E165" s="67" t="s">
        <v>287</v>
      </c>
      <c r="F165" s="172">
        <f t="shared" si="32"/>
        <v>0</v>
      </c>
      <c r="G165" s="76"/>
      <c r="H165" s="76"/>
      <c r="I165" s="76"/>
      <c r="J165" s="76">
        <v>0</v>
      </c>
      <c r="K165" s="88">
        <f t="shared" si="30"/>
        <v>0</v>
      </c>
      <c r="L165" s="93">
        <f t="shared" si="35"/>
        <v>0</v>
      </c>
      <c r="M165" s="98"/>
      <c r="N165" s="98">
        <v>0</v>
      </c>
      <c r="O165" s="98">
        <v>0</v>
      </c>
      <c r="P165" s="98">
        <v>0</v>
      </c>
      <c r="Q165" s="88">
        <f t="shared" si="31"/>
        <v>0</v>
      </c>
      <c r="R165" s="80"/>
      <c r="S165" s="80"/>
      <c r="T165" s="80"/>
      <c r="U165" s="80"/>
      <c r="V165" s="80"/>
    </row>
    <row r="166" spans="1:22" s="25" customFormat="1" ht="24" hidden="1">
      <c r="A166" s="42"/>
      <c r="B166" s="332" t="s">
        <v>365</v>
      </c>
      <c r="C166" s="332" t="s">
        <v>210</v>
      </c>
      <c r="D166" s="157" t="s">
        <v>158</v>
      </c>
      <c r="E166" s="64" t="s">
        <v>181</v>
      </c>
      <c r="F166" s="172">
        <f>G166</f>
        <v>0</v>
      </c>
      <c r="G166" s="76"/>
      <c r="H166" s="76"/>
      <c r="I166" s="76"/>
      <c r="J166" s="76">
        <v>0</v>
      </c>
      <c r="K166" s="88">
        <f t="shared" si="30"/>
        <v>0</v>
      </c>
      <c r="L166" s="93">
        <f t="shared" si="35"/>
        <v>0</v>
      </c>
      <c r="M166" s="98">
        <v>0</v>
      </c>
      <c r="N166" s="98">
        <v>0</v>
      </c>
      <c r="O166" s="98">
        <v>0</v>
      </c>
      <c r="P166" s="98">
        <v>0</v>
      </c>
      <c r="Q166" s="88">
        <f t="shared" si="31"/>
        <v>0</v>
      </c>
      <c r="R166" s="80"/>
      <c r="S166" s="80"/>
      <c r="T166" s="80"/>
      <c r="U166" s="80"/>
      <c r="V166" s="80"/>
    </row>
    <row r="167" spans="1:22" s="25" customFormat="1" ht="60" hidden="1">
      <c r="A167" s="42"/>
      <c r="B167" s="65" t="s">
        <v>373</v>
      </c>
      <c r="C167" s="72">
        <v>3140</v>
      </c>
      <c r="D167" s="72">
        <v>1040</v>
      </c>
      <c r="E167" s="55" t="s">
        <v>374</v>
      </c>
      <c r="F167" s="172">
        <f>G167</f>
        <v>0</v>
      </c>
      <c r="G167" s="76"/>
      <c r="H167" s="76"/>
      <c r="I167" s="76"/>
      <c r="J167" s="76"/>
      <c r="K167" s="88">
        <f t="shared" si="30"/>
        <v>0</v>
      </c>
      <c r="L167" s="93">
        <f t="shared" si="35"/>
        <v>0</v>
      </c>
      <c r="M167" s="98"/>
      <c r="N167" s="98"/>
      <c r="O167" s="98"/>
      <c r="P167" s="98"/>
      <c r="Q167" s="88">
        <f t="shared" si="31"/>
        <v>0</v>
      </c>
      <c r="R167" s="80"/>
      <c r="S167" s="80"/>
      <c r="T167" s="80"/>
      <c r="U167" s="80"/>
      <c r="V167" s="80"/>
    </row>
    <row r="168" spans="1:22" s="25" customFormat="1" ht="36" hidden="1">
      <c r="A168" s="42" t="s">
        <v>131</v>
      </c>
      <c r="B168" s="65" t="s">
        <v>268</v>
      </c>
      <c r="C168" s="72">
        <v>3121</v>
      </c>
      <c r="D168" s="72">
        <v>1040</v>
      </c>
      <c r="E168" s="63" t="s">
        <v>269</v>
      </c>
      <c r="F168" s="172">
        <f>G168+J168</f>
        <v>0</v>
      </c>
      <c r="G168" s="76"/>
      <c r="H168" s="76"/>
      <c r="I168" s="76"/>
      <c r="J168" s="76">
        <v>0</v>
      </c>
      <c r="K168" s="88">
        <f t="shared" si="30"/>
        <v>0</v>
      </c>
      <c r="L168" s="93">
        <f t="shared" si="35"/>
        <v>0</v>
      </c>
      <c r="M168" s="98">
        <v>0</v>
      </c>
      <c r="N168" s="98">
        <v>0</v>
      </c>
      <c r="O168" s="98">
        <v>0</v>
      </c>
      <c r="P168" s="98">
        <v>0</v>
      </c>
      <c r="Q168" s="88">
        <f t="shared" si="31"/>
        <v>0</v>
      </c>
      <c r="R168" s="80"/>
      <c r="S168" s="80"/>
      <c r="T168" s="80"/>
      <c r="U168" s="80"/>
      <c r="V168" s="80"/>
    </row>
    <row r="169" spans="1:22" s="25" customFormat="1" ht="12.75" hidden="1">
      <c r="A169" s="42" t="s">
        <v>132</v>
      </c>
      <c r="B169" s="65" t="s">
        <v>270</v>
      </c>
      <c r="C169" s="72">
        <v>3123</v>
      </c>
      <c r="D169" s="72">
        <v>1040</v>
      </c>
      <c r="E169" s="63" t="s">
        <v>190</v>
      </c>
      <c r="F169" s="172">
        <f>G169+J169</f>
        <v>0</v>
      </c>
      <c r="G169" s="76"/>
      <c r="H169" s="76"/>
      <c r="I169" s="76"/>
      <c r="J169" s="76"/>
      <c r="K169" s="88">
        <f t="shared" si="30"/>
        <v>0</v>
      </c>
      <c r="L169" s="98">
        <f t="shared" si="35"/>
        <v>0</v>
      </c>
      <c r="M169" s="98">
        <v>0</v>
      </c>
      <c r="N169" s="98">
        <v>0</v>
      </c>
      <c r="O169" s="98">
        <v>0</v>
      </c>
      <c r="P169" s="98">
        <v>0</v>
      </c>
      <c r="Q169" s="88">
        <f t="shared" si="31"/>
        <v>0</v>
      </c>
      <c r="R169" s="80"/>
      <c r="S169" s="80"/>
      <c r="T169" s="80"/>
      <c r="U169" s="80"/>
      <c r="V169" s="80"/>
    </row>
    <row r="170" spans="1:22" ht="72" hidden="1">
      <c r="A170" s="41"/>
      <c r="B170" s="65" t="s">
        <v>291</v>
      </c>
      <c r="C170" s="65" t="s">
        <v>307</v>
      </c>
      <c r="D170" s="65" t="s">
        <v>308</v>
      </c>
      <c r="E170" s="109" t="s">
        <v>330</v>
      </c>
      <c r="F170" s="100">
        <f>G170+J170</f>
        <v>0</v>
      </c>
      <c r="G170" s="84"/>
      <c r="H170" s="84"/>
      <c r="I170" s="84"/>
      <c r="J170" s="100">
        <v>0</v>
      </c>
      <c r="K170" s="91">
        <f t="shared" si="30"/>
        <v>0</v>
      </c>
      <c r="L170" s="93">
        <f t="shared" si="35"/>
        <v>0</v>
      </c>
      <c r="M170" s="89">
        <v>0</v>
      </c>
      <c r="N170" s="89">
        <v>0</v>
      </c>
      <c r="O170" s="89">
        <v>0</v>
      </c>
      <c r="P170" s="89">
        <v>0</v>
      </c>
      <c r="Q170" s="91">
        <f t="shared" si="31"/>
        <v>0</v>
      </c>
      <c r="R170" s="74"/>
      <c r="S170" s="74"/>
      <c r="T170" s="74"/>
      <c r="U170" s="74"/>
      <c r="V170" s="74"/>
    </row>
    <row r="171" spans="1:22" ht="24">
      <c r="A171" s="41"/>
      <c r="B171" s="66" t="s">
        <v>569</v>
      </c>
      <c r="C171" s="69">
        <v>3170</v>
      </c>
      <c r="D171" s="65"/>
      <c r="E171" s="109" t="s">
        <v>570</v>
      </c>
      <c r="F171" s="100">
        <f>F172</f>
        <v>240256</v>
      </c>
      <c r="G171" s="84">
        <f>G172</f>
        <v>240256</v>
      </c>
      <c r="H171" s="84">
        <v>0</v>
      </c>
      <c r="I171" s="84">
        <v>0</v>
      </c>
      <c r="J171" s="100">
        <v>0</v>
      </c>
      <c r="K171" s="91">
        <v>0</v>
      </c>
      <c r="L171" s="93">
        <v>0</v>
      </c>
      <c r="M171" s="89">
        <v>0</v>
      </c>
      <c r="N171" s="89">
        <v>0</v>
      </c>
      <c r="O171" s="89">
        <v>0</v>
      </c>
      <c r="P171" s="89">
        <v>0</v>
      </c>
      <c r="Q171" s="91">
        <v>197286</v>
      </c>
      <c r="R171" s="74"/>
      <c r="S171" s="74"/>
      <c r="T171" s="74"/>
      <c r="U171" s="74"/>
      <c r="V171" s="74"/>
    </row>
    <row r="172" spans="1:22" ht="49.5" customHeight="1">
      <c r="A172" s="41" t="s">
        <v>133</v>
      </c>
      <c r="B172" s="66" t="s">
        <v>309</v>
      </c>
      <c r="C172" s="69">
        <v>3171</v>
      </c>
      <c r="D172" s="69">
        <v>1010</v>
      </c>
      <c r="E172" s="55" t="s">
        <v>571</v>
      </c>
      <c r="F172" s="100">
        <f>G172+J172</f>
        <v>240256</v>
      </c>
      <c r="G172" s="76">
        <v>240256</v>
      </c>
      <c r="H172" s="31">
        <v>0</v>
      </c>
      <c r="I172" s="31">
        <v>0</v>
      </c>
      <c r="J172" s="31">
        <v>0</v>
      </c>
      <c r="K172" s="91">
        <f>M172+P172</f>
        <v>0</v>
      </c>
      <c r="L172" s="93">
        <f aca="true" t="shared" si="36" ref="L172:L184">P172</f>
        <v>0</v>
      </c>
      <c r="M172" s="93">
        <v>0</v>
      </c>
      <c r="N172" s="93">
        <v>0</v>
      </c>
      <c r="O172" s="93">
        <v>0</v>
      </c>
      <c r="P172" s="93">
        <v>0</v>
      </c>
      <c r="Q172" s="91">
        <f>F172+K172</f>
        <v>240256</v>
      </c>
      <c r="R172" s="74"/>
      <c r="S172" s="74"/>
      <c r="T172" s="74"/>
      <c r="U172" s="74"/>
      <c r="V172" s="74"/>
    </row>
    <row r="173" spans="1:22" ht="36" hidden="1">
      <c r="A173" s="41" t="s">
        <v>134</v>
      </c>
      <c r="B173" s="32"/>
      <c r="C173" s="35"/>
      <c r="D173" s="35"/>
      <c r="E173" s="55" t="s">
        <v>11</v>
      </c>
      <c r="F173" s="100">
        <f>G173+J173</f>
        <v>0</v>
      </c>
      <c r="G173" s="84"/>
      <c r="H173" s="85"/>
      <c r="I173" s="85"/>
      <c r="J173" s="85">
        <v>0</v>
      </c>
      <c r="K173" s="91">
        <f>M173+P173</f>
        <v>0</v>
      </c>
      <c r="L173" s="93">
        <f t="shared" si="36"/>
        <v>0</v>
      </c>
      <c r="M173" s="90">
        <v>0</v>
      </c>
      <c r="N173" s="90">
        <v>0</v>
      </c>
      <c r="O173" s="90">
        <v>0</v>
      </c>
      <c r="P173" s="90">
        <v>0</v>
      </c>
      <c r="Q173" s="91">
        <f>F173+K173</f>
        <v>0</v>
      </c>
      <c r="R173" s="74"/>
      <c r="S173" s="74"/>
      <c r="T173" s="74"/>
      <c r="U173" s="74"/>
      <c r="V173" s="74"/>
    </row>
    <row r="174" spans="1:22" ht="24" hidden="1">
      <c r="A174" s="41" t="s">
        <v>135</v>
      </c>
      <c r="B174" s="33" t="s">
        <v>310</v>
      </c>
      <c r="C174" s="35">
        <v>3172</v>
      </c>
      <c r="D174" s="35">
        <v>1010</v>
      </c>
      <c r="E174" s="55" t="s">
        <v>311</v>
      </c>
      <c r="F174" s="100">
        <f>G174+J174</f>
        <v>0</v>
      </c>
      <c r="G174" s="75"/>
      <c r="H174" s="31"/>
      <c r="I174" s="31"/>
      <c r="J174" s="31">
        <v>0</v>
      </c>
      <c r="K174" s="91">
        <f>M174+P174</f>
        <v>0</v>
      </c>
      <c r="L174" s="93">
        <f t="shared" si="36"/>
        <v>0</v>
      </c>
      <c r="M174" s="93">
        <v>0</v>
      </c>
      <c r="N174" s="93">
        <v>0</v>
      </c>
      <c r="O174" s="93">
        <v>0</v>
      </c>
      <c r="P174" s="93">
        <v>0</v>
      </c>
      <c r="Q174" s="91">
        <f>F174+K174</f>
        <v>0</v>
      </c>
      <c r="R174" s="74"/>
      <c r="S174" s="74"/>
      <c r="T174" s="74"/>
      <c r="U174" s="74"/>
      <c r="V174" s="74"/>
    </row>
    <row r="175" spans="1:22" s="25" customFormat="1" ht="48" hidden="1">
      <c r="A175" s="42" t="s">
        <v>136</v>
      </c>
      <c r="B175" s="65" t="s">
        <v>312</v>
      </c>
      <c r="C175" s="72">
        <v>3192</v>
      </c>
      <c r="D175" s="72">
        <v>1030</v>
      </c>
      <c r="E175" s="63" t="s">
        <v>313</v>
      </c>
      <c r="F175" s="172">
        <f>G175+J175</f>
        <v>0</v>
      </c>
      <c r="G175" s="76"/>
      <c r="H175" s="76"/>
      <c r="I175" s="76"/>
      <c r="J175" s="76">
        <v>0</v>
      </c>
      <c r="K175" s="88">
        <f>M175+P175</f>
        <v>0</v>
      </c>
      <c r="L175" s="93">
        <f t="shared" si="36"/>
        <v>0</v>
      </c>
      <c r="M175" s="98">
        <v>0</v>
      </c>
      <c r="N175" s="98">
        <v>0</v>
      </c>
      <c r="O175" s="98">
        <v>0</v>
      </c>
      <c r="P175" s="98">
        <v>0</v>
      </c>
      <c r="Q175" s="88">
        <f>F175+K175</f>
        <v>0</v>
      </c>
      <c r="R175" s="80"/>
      <c r="S175" s="80"/>
      <c r="T175" s="80"/>
      <c r="U175" s="80"/>
      <c r="V175" s="80"/>
    </row>
    <row r="176" spans="1:22" s="25" customFormat="1" ht="84" hidden="1">
      <c r="A176" s="42" t="s">
        <v>137</v>
      </c>
      <c r="B176" s="60" t="s">
        <v>572</v>
      </c>
      <c r="C176" s="60" t="s">
        <v>573</v>
      </c>
      <c r="D176" s="60" t="s">
        <v>506</v>
      </c>
      <c r="E176" s="333" t="s">
        <v>574</v>
      </c>
      <c r="F176" s="172">
        <f>G176+J176</f>
        <v>0</v>
      </c>
      <c r="G176" s="76">
        <v>0</v>
      </c>
      <c r="H176" s="76">
        <v>0</v>
      </c>
      <c r="I176" s="76">
        <v>0</v>
      </c>
      <c r="J176" s="76">
        <v>0</v>
      </c>
      <c r="K176" s="88">
        <f>M176+P176</f>
        <v>0</v>
      </c>
      <c r="L176" s="98">
        <f t="shared" si="36"/>
        <v>0</v>
      </c>
      <c r="M176" s="98">
        <v>0</v>
      </c>
      <c r="N176" s="98">
        <v>0</v>
      </c>
      <c r="O176" s="98">
        <v>0</v>
      </c>
      <c r="P176" s="98"/>
      <c r="Q176" s="88">
        <f>F176+K176</f>
        <v>0</v>
      </c>
      <c r="R176" s="80"/>
      <c r="S176" s="80"/>
      <c r="T176" s="80"/>
      <c r="U176" s="80"/>
      <c r="V176" s="80"/>
    </row>
    <row r="177" spans="1:22" ht="12.75" customHeight="1" hidden="1">
      <c r="A177" s="41"/>
      <c r="B177" s="60"/>
      <c r="C177" s="60"/>
      <c r="D177" s="60"/>
      <c r="E177" s="56"/>
      <c r="F177" s="100"/>
      <c r="G177" s="100"/>
      <c r="H177" s="100"/>
      <c r="I177" s="100"/>
      <c r="J177" s="100"/>
      <c r="K177" s="168"/>
      <c r="L177" s="93">
        <f t="shared" si="36"/>
        <v>0</v>
      </c>
      <c r="M177" s="168"/>
      <c r="N177" s="168"/>
      <c r="O177" s="168"/>
      <c r="P177" s="168"/>
      <c r="Q177" s="168">
        <f>Q178</f>
        <v>0</v>
      </c>
      <c r="R177" s="74"/>
      <c r="S177" s="74"/>
      <c r="T177" s="74"/>
      <c r="U177" s="74"/>
      <c r="V177" s="74"/>
    </row>
    <row r="178" spans="1:22" ht="277.5" customHeight="1" hidden="1">
      <c r="A178" s="41" t="s">
        <v>156</v>
      </c>
      <c r="B178" s="60" t="s">
        <v>575</v>
      </c>
      <c r="C178" s="66" t="s">
        <v>576</v>
      </c>
      <c r="D178" s="66" t="s">
        <v>506</v>
      </c>
      <c r="E178" s="334" t="s">
        <v>577</v>
      </c>
      <c r="F178" s="100">
        <f>G178+J178</f>
        <v>0</v>
      </c>
      <c r="G178" s="84">
        <v>0</v>
      </c>
      <c r="H178" s="85">
        <v>0</v>
      </c>
      <c r="I178" s="85">
        <v>0</v>
      </c>
      <c r="J178" s="85">
        <v>0</v>
      </c>
      <c r="K178" s="91">
        <f>M178+P178</f>
        <v>0</v>
      </c>
      <c r="L178" s="93">
        <f t="shared" si="36"/>
        <v>0</v>
      </c>
      <c r="M178" s="90">
        <v>0</v>
      </c>
      <c r="N178" s="90">
        <v>0</v>
      </c>
      <c r="O178" s="90">
        <v>0</v>
      </c>
      <c r="P178" s="90"/>
      <c r="Q178" s="91">
        <f>F178+K178</f>
        <v>0</v>
      </c>
      <c r="R178" s="74"/>
      <c r="S178" s="74"/>
      <c r="T178" s="74"/>
      <c r="U178" s="74"/>
      <c r="V178" s="74"/>
    </row>
    <row r="179" spans="1:22" ht="84" hidden="1">
      <c r="A179" s="41"/>
      <c r="B179" s="65" t="s">
        <v>578</v>
      </c>
      <c r="C179" s="69">
        <v>3223</v>
      </c>
      <c r="D179" s="69">
        <v>1060</v>
      </c>
      <c r="E179" s="333" t="s">
        <v>579</v>
      </c>
      <c r="F179" s="100">
        <f>G179+J179</f>
        <v>0</v>
      </c>
      <c r="G179" s="75">
        <v>0</v>
      </c>
      <c r="H179" s="31">
        <v>0</v>
      </c>
      <c r="I179" s="31">
        <v>0</v>
      </c>
      <c r="J179" s="31">
        <v>0</v>
      </c>
      <c r="K179" s="91">
        <f>M179+P179</f>
        <v>0</v>
      </c>
      <c r="L179" s="93">
        <f t="shared" si="36"/>
        <v>0</v>
      </c>
      <c r="M179" s="93">
        <v>0</v>
      </c>
      <c r="N179" s="93">
        <v>0</v>
      </c>
      <c r="O179" s="93">
        <v>0</v>
      </c>
      <c r="P179" s="93"/>
      <c r="Q179" s="91">
        <f>F179+K179</f>
        <v>0</v>
      </c>
      <c r="R179" s="74"/>
      <c r="S179" s="74"/>
      <c r="T179" s="74"/>
      <c r="U179" s="74"/>
      <c r="V179" s="74"/>
    </row>
    <row r="180" spans="1:22" s="25" customFormat="1" ht="24" hidden="1">
      <c r="A180" s="42"/>
      <c r="B180" s="65" t="s">
        <v>537</v>
      </c>
      <c r="C180" s="60" t="s">
        <v>205</v>
      </c>
      <c r="D180" s="60" t="s">
        <v>160</v>
      </c>
      <c r="E180" s="54" t="s">
        <v>322</v>
      </c>
      <c r="F180" s="172">
        <f>G180+J180</f>
        <v>0</v>
      </c>
      <c r="G180" s="76"/>
      <c r="H180" s="76">
        <v>0</v>
      </c>
      <c r="I180" s="76">
        <v>0</v>
      </c>
      <c r="J180" s="76">
        <v>0</v>
      </c>
      <c r="K180" s="88">
        <f>M180+P180</f>
        <v>0</v>
      </c>
      <c r="L180" s="98">
        <f t="shared" si="36"/>
        <v>0</v>
      </c>
      <c r="M180" s="98">
        <v>0</v>
      </c>
      <c r="N180" s="98">
        <v>0</v>
      </c>
      <c r="O180" s="98">
        <v>0</v>
      </c>
      <c r="P180" s="98">
        <v>0</v>
      </c>
      <c r="Q180" s="88">
        <f>F180+K180</f>
        <v>0</v>
      </c>
      <c r="R180" s="80"/>
      <c r="S180" s="80"/>
      <c r="T180" s="80"/>
      <c r="U180" s="80"/>
      <c r="V180" s="80"/>
    </row>
    <row r="181" spans="1:22" ht="14.25" hidden="1">
      <c r="A181" s="41"/>
      <c r="B181" s="361">
        <v>1018400</v>
      </c>
      <c r="C181" s="361"/>
      <c r="D181" s="361"/>
      <c r="E181" s="56" t="s">
        <v>292</v>
      </c>
      <c r="F181" s="79">
        <f aca="true" t="shared" si="37" ref="F181:K181">F182</f>
        <v>0</v>
      </c>
      <c r="G181" s="79">
        <f t="shared" si="37"/>
        <v>0</v>
      </c>
      <c r="H181" s="79">
        <f t="shared" si="37"/>
        <v>0</v>
      </c>
      <c r="I181" s="79">
        <f t="shared" si="37"/>
        <v>0</v>
      </c>
      <c r="J181" s="79">
        <f t="shared" si="37"/>
        <v>0</v>
      </c>
      <c r="K181" s="87">
        <f t="shared" si="37"/>
        <v>0</v>
      </c>
      <c r="L181" s="93">
        <f t="shared" si="36"/>
        <v>0</v>
      </c>
      <c r="M181" s="87">
        <f>M182</f>
        <v>0</v>
      </c>
      <c r="N181" s="87">
        <f>N182</f>
        <v>0</v>
      </c>
      <c r="O181" s="87">
        <f>O182</f>
        <v>0</v>
      </c>
      <c r="P181" s="87">
        <f>P182</f>
        <v>0</v>
      </c>
      <c r="Q181" s="87">
        <f>Q182</f>
        <v>0</v>
      </c>
      <c r="R181" s="74"/>
      <c r="S181" s="74"/>
      <c r="T181" s="74"/>
      <c r="U181" s="74"/>
      <c r="V181" s="74"/>
    </row>
    <row r="182" spans="1:22" s="25" customFormat="1" ht="84" hidden="1">
      <c r="A182" s="42" t="s">
        <v>138</v>
      </c>
      <c r="B182" s="65" t="s">
        <v>397</v>
      </c>
      <c r="C182" s="65" t="s">
        <v>398</v>
      </c>
      <c r="D182" s="65" t="s">
        <v>399</v>
      </c>
      <c r="E182" s="63" t="s">
        <v>400</v>
      </c>
      <c r="F182" s="76">
        <f>G182+J182</f>
        <v>0</v>
      </c>
      <c r="G182" s="76">
        <f>180000-180000</f>
        <v>0</v>
      </c>
      <c r="H182" s="76">
        <v>0</v>
      </c>
      <c r="I182" s="76">
        <v>0</v>
      </c>
      <c r="J182" s="76">
        <v>0</v>
      </c>
      <c r="K182" s="88">
        <f>M182+P182</f>
        <v>0</v>
      </c>
      <c r="L182" s="93">
        <f t="shared" si="36"/>
        <v>0</v>
      </c>
      <c r="M182" s="98">
        <v>0</v>
      </c>
      <c r="N182" s="98">
        <v>0</v>
      </c>
      <c r="O182" s="98">
        <v>0</v>
      </c>
      <c r="P182" s="98"/>
      <c r="Q182" s="88">
        <f>F182+K182</f>
        <v>0</v>
      </c>
      <c r="R182" s="80"/>
      <c r="S182" s="80"/>
      <c r="T182" s="80"/>
      <c r="U182" s="80"/>
      <c r="V182" s="80"/>
    </row>
    <row r="183" spans="1:22" s="29" customFormat="1" ht="22.5" hidden="1">
      <c r="A183" s="44" t="s">
        <v>139</v>
      </c>
      <c r="B183" s="173">
        <v>2418050</v>
      </c>
      <c r="C183" s="50" t="s">
        <v>208</v>
      </c>
      <c r="D183" s="50" t="s">
        <v>160</v>
      </c>
      <c r="E183" s="30" t="s">
        <v>47</v>
      </c>
      <c r="F183" s="77"/>
      <c r="G183" s="77"/>
      <c r="H183" s="77"/>
      <c r="I183" s="77"/>
      <c r="J183" s="77"/>
      <c r="K183" s="335">
        <f>M183+P183</f>
        <v>0</v>
      </c>
      <c r="L183" s="93">
        <f t="shared" si="36"/>
        <v>0</v>
      </c>
      <c r="M183" s="336">
        <v>0</v>
      </c>
      <c r="N183" s="336">
        <v>0</v>
      </c>
      <c r="O183" s="336">
        <v>0</v>
      </c>
      <c r="P183" s="336"/>
      <c r="Q183" s="335">
        <f>F183+K183</f>
        <v>0</v>
      </c>
      <c r="R183" s="78"/>
      <c r="S183" s="78"/>
      <c r="T183" s="78"/>
      <c r="U183" s="78"/>
      <c r="V183" s="78"/>
    </row>
    <row r="184" spans="1:22" s="29" customFormat="1" ht="22.5" hidden="1">
      <c r="A184" s="44" t="s">
        <v>140</v>
      </c>
      <c r="B184" s="47" t="s">
        <v>140</v>
      </c>
      <c r="C184" s="47" t="s">
        <v>209</v>
      </c>
      <c r="D184" s="47" t="s">
        <v>154</v>
      </c>
      <c r="E184" s="28" t="s">
        <v>178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335">
        <f>M184+P184</f>
        <v>0</v>
      </c>
      <c r="L184" s="93">
        <f t="shared" si="36"/>
        <v>0</v>
      </c>
      <c r="M184" s="336">
        <v>0</v>
      </c>
      <c r="N184" s="336">
        <v>0</v>
      </c>
      <c r="O184" s="336">
        <v>0</v>
      </c>
      <c r="P184" s="336"/>
      <c r="Q184" s="335">
        <f>F184+K184</f>
        <v>0</v>
      </c>
      <c r="R184" s="78"/>
      <c r="S184" s="78"/>
      <c r="T184" s="78"/>
      <c r="U184" s="78"/>
      <c r="V184" s="78"/>
    </row>
    <row r="185" spans="1:22" ht="28.5" hidden="1">
      <c r="A185" s="41"/>
      <c r="B185" s="361">
        <v>24</v>
      </c>
      <c r="C185" s="361"/>
      <c r="D185" s="361"/>
      <c r="E185" s="6" t="s">
        <v>173</v>
      </c>
      <c r="F185" s="79">
        <f aca="true" t="shared" si="38" ref="F185:Q185">F186+F187</f>
        <v>0</v>
      </c>
      <c r="G185" s="79">
        <f t="shared" si="38"/>
        <v>0</v>
      </c>
      <c r="H185" s="79">
        <f t="shared" si="38"/>
        <v>0</v>
      </c>
      <c r="I185" s="79">
        <f t="shared" si="38"/>
        <v>0</v>
      </c>
      <c r="J185" s="79">
        <f t="shared" si="38"/>
        <v>0</v>
      </c>
      <c r="K185" s="87">
        <f t="shared" si="38"/>
        <v>0</v>
      </c>
      <c r="L185" s="87">
        <f t="shared" si="38"/>
        <v>0</v>
      </c>
      <c r="M185" s="87">
        <f t="shared" si="38"/>
        <v>0</v>
      </c>
      <c r="N185" s="87">
        <f t="shared" si="38"/>
        <v>0</v>
      </c>
      <c r="O185" s="87">
        <f t="shared" si="38"/>
        <v>0</v>
      </c>
      <c r="P185" s="87">
        <f t="shared" si="38"/>
        <v>0</v>
      </c>
      <c r="Q185" s="87">
        <f t="shared" si="38"/>
        <v>0</v>
      </c>
      <c r="R185" s="74"/>
      <c r="S185" s="74"/>
      <c r="T185" s="74"/>
      <c r="U185" s="74"/>
      <c r="V185" s="74"/>
    </row>
    <row r="186" spans="1:22" s="25" customFormat="1" ht="24" hidden="1">
      <c r="A186" s="42" t="s">
        <v>141</v>
      </c>
      <c r="B186" s="72">
        <v>2417110</v>
      </c>
      <c r="C186" s="65" t="s">
        <v>274</v>
      </c>
      <c r="D186" s="65" t="s">
        <v>211</v>
      </c>
      <c r="E186" s="64" t="s">
        <v>275</v>
      </c>
      <c r="F186" s="76">
        <f>G186+J186</f>
        <v>0</v>
      </c>
      <c r="G186" s="76"/>
      <c r="H186" s="76">
        <v>0</v>
      </c>
      <c r="I186" s="76">
        <v>0</v>
      </c>
      <c r="J186" s="76">
        <v>0</v>
      </c>
      <c r="K186" s="88">
        <f>M186+P186</f>
        <v>0</v>
      </c>
      <c r="L186" s="93">
        <f>P186</f>
        <v>0</v>
      </c>
      <c r="M186" s="98">
        <v>0</v>
      </c>
      <c r="N186" s="98">
        <v>0</v>
      </c>
      <c r="O186" s="98">
        <v>0</v>
      </c>
      <c r="P186" s="98">
        <v>0</v>
      </c>
      <c r="Q186" s="88">
        <f aca="true" t="shared" si="39" ref="Q186:Q217">F186+K186</f>
        <v>0</v>
      </c>
      <c r="R186" s="80"/>
      <c r="S186" s="80"/>
      <c r="T186" s="80"/>
      <c r="U186" s="80"/>
      <c r="V186" s="80"/>
    </row>
    <row r="187" spans="1:22" s="25" customFormat="1" ht="12.75" hidden="1">
      <c r="A187" s="42" t="s">
        <v>142</v>
      </c>
      <c r="B187" s="72"/>
      <c r="C187" s="65" t="s">
        <v>346</v>
      </c>
      <c r="D187" s="65" t="s">
        <v>211</v>
      </c>
      <c r="E187" s="63" t="s">
        <v>347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88">
        <f>M187+P187</f>
        <v>0</v>
      </c>
      <c r="L187" s="93">
        <f>P187</f>
        <v>0</v>
      </c>
      <c r="M187" s="98"/>
      <c r="N187" s="98">
        <v>0</v>
      </c>
      <c r="O187" s="98">
        <v>0</v>
      </c>
      <c r="P187" s="98">
        <v>0</v>
      </c>
      <c r="Q187" s="88">
        <f t="shared" si="39"/>
        <v>0</v>
      </c>
      <c r="R187" s="80"/>
      <c r="S187" s="80"/>
      <c r="T187" s="80"/>
      <c r="U187" s="80"/>
      <c r="V187" s="80"/>
    </row>
    <row r="188" spans="1:22" ht="56.25" customHeight="1">
      <c r="A188" s="41" t="s">
        <v>143</v>
      </c>
      <c r="B188" s="361">
        <v>3700000</v>
      </c>
      <c r="C188" s="361"/>
      <c r="D188" s="361"/>
      <c r="E188" s="148" t="s">
        <v>580</v>
      </c>
      <c r="F188" s="87">
        <f>F231</f>
        <v>5000</v>
      </c>
      <c r="G188" s="87">
        <f>G231</f>
        <v>0</v>
      </c>
      <c r="H188" s="87">
        <f>H189+H207+H226+H227+H228+H229+H230+H232+H233+H234+H235</f>
        <v>0</v>
      </c>
      <c r="I188" s="87">
        <f>I189+I207+I226+I227+I228+I229+I230+I232+I233+I234+I235</f>
        <v>0</v>
      </c>
      <c r="J188" s="87">
        <f>J189+J207+J226+J227+J228+J229+J230+J232+J233+J234+J235</f>
        <v>0</v>
      </c>
      <c r="K188" s="87">
        <f>K189+K219+K224+K227+K228+K229+K230+K232+K233+K234+K235</f>
        <v>0</v>
      </c>
      <c r="L188" s="87">
        <f>L189+L219+L224+L227+L228+L229+L230+L232+L233+L234+L235</f>
        <v>0</v>
      </c>
      <c r="M188" s="87">
        <f>M189+M207+M226+M227+M228+M229+M230+M232+M233+M234+M235</f>
        <v>0</v>
      </c>
      <c r="N188" s="87">
        <f>N189+N207+N226+N227+N228+N229+N230+N232+N233+N234+N235</f>
        <v>0</v>
      </c>
      <c r="O188" s="87">
        <f>O189+O207+O226+O227+O228+O229+O230+O232+O233+O234+O235</f>
        <v>0</v>
      </c>
      <c r="P188" s="87">
        <f>P189+P219+P224+P227+P228+P229+P230+P232+P233+P234+P235</f>
        <v>0</v>
      </c>
      <c r="Q188" s="91">
        <f t="shared" si="39"/>
        <v>5000</v>
      </c>
      <c r="R188" s="74"/>
      <c r="S188" s="74"/>
      <c r="T188" s="74"/>
      <c r="U188" s="74"/>
      <c r="V188" s="74"/>
    </row>
    <row r="189" spans="1:22" ht="24" hidden="1">
      <c r="A189" s="41" t="s">
        <v>161</v>
      </c>
      <c r="B189" s="69">
        <v>3719150</v>
      </c>
      <c r="C189" s="66" t="s">
        <v>366</v>
      </c>
      <c r="D189" s="66" t="s">
        <v>205</v>
      </c>
      <c r="E189" s="55" t="s">
        <v>367</v>
      </c>
      <c r="F189" s="75">
        <f>G189</f>
        <v>0</v>
      </c>
      <c r="G189" s="75"/>
      <c r="H189" s="31">
        <v>0</v>
      </c>
      <c r="I189" s="31">
        <v>0</v>
      </c>
      <c r="J189" s="31"/>
      <c r="K189" s="91">
        <f aca="true" t="shared" si="40" ref="K189:K230">M189+P189</f>
        <v>0</v>
      </c>
      <c r="L189" s="93">
        <f aca="true" t="shared" si="41" ref="L189:L230">P189</f>
        <v>0</v>
      </c>
      <c r="M189" s="93">
        <v>0</v>
      </c>
      <c r="N189" s="93">
        <v>0</v>
      </c>
      <c r="O189" s="93">
        <v>0</v>
      </c>
      <c r="P189" s="93">
        <v>0</v>
      </c>
      <c r="Q189" s="91">
        <f t="shared" si="39"/>
        <v>0</v>
      </c>
      <c r="R189" s="74"/>
      <c r="S189" s="74"/>
      <c r="T189" s="74"/>
      <c r="U189" s="74"/>
      <c r="V189" s="74"/>
    </row>
    <row r="190" spans="1:22" ht="33.75" hidden="1">
      <c r="A190" s="41"/>
      <c r="B190" s="35" t="s">
        <v>13</v>
      </c>
      <c r="C190" s="32"/>
      <c r="D190" s="32"/>
      <c r="E190" s="4" t="s">
        <v>14</v>
      </c>
      <c r="F190" s="75"/>
      <c r="G190" s="75"/>
      <c r="H190" s="31">
        <v>0</v>
      </c>
      <c r="I190" s="31">
        <v>0</v>
      </c>
      <c r="J190" s="31"/>
      <c r="K190" s="91">
        <f t="shared" si="40"/>
        <v>0</v>
      </c>
      <c r="L190" s="93">
        <f t="shared" si="41"/>
        <v>0</v>
      </c>
      <c r="M190" s="93">
        <v>0</v>
      </c>
      <c r="N190" s="93">
        <v>0</v>
      </c>
      <c r="O190" s="93">
        <v>0</v>
      </c>
      <c r="P190" s="93">
        <v>0</v>
      </c>
      <c r="Q190" s="91">
        <f t="shared" si="39"/>
        <v>0</v>
      </c>
      <c r="R190" s="74"/>
      <c r="S190" s="74"/>
      <c r="T190" s="74"/>
      <c r="U190" s="74"/>
      <c r="V190" s="74"/>
    </row>
    <row r="191" spans="1:22" ht="33.75" hidden="1">
      <c r="A191" s="41"/>
      <c r="B191" s="34">
        <v>250312</v>
      </c>
      <c r="C191" s="49"/>
      <c r="D191" s="49"/>
      <c r="E191" s="18" t="s">
        <v>37</v>
      </c>
      <c r="F191" s="75"/>
      <c r="G191" s="75"/>
      <c r="H191" s="31">
        <v>0</v>
      </c>
      <c r="I191" s="31">
        <v>0</v>
      </c>
      <c r="J191" s="31"/>
      <c r="K191" s="91">
        <f t="shared" si="40"/>
        <v>0</v>
      </c>
      <c r="L191" s="93">
        <f t="shared" si="41"/>
        <v>0</v>
      </c>
      <c r="M191" s="93">
        <v>0</v>
      </c>
      <c r="N191" s="93">
        <v>0</v>
      </c>
      <c r="O191" s="93">
        <v>0</v>
      </c>
      <c r="P191" s="93">
        <v>0</v>
      </c>
      <c r="Q191" s="91">
        <f t="shared" si="39"/>
        <v>0</v>
      </c>
      <c r="R191" s="74"/>
      <c r="S191" s="74"/>
      <c r="T191" s="74"/>
      <c r="U191" s="74"/>
      <c r="V191" s="74"/>
    </row>
    <row r="192" spans="1:22" ht="22.5" hidden="1">
      <c r="A192" s="41"/>
      <c r="B192" s="35">
        <v>250315</v>
      </c>
      <c r="C192" s="32"/>
      <c r="D192" s="32"/>
      <c r="E192" s="18" t="s">
        <v>64</v>
      </c>
      <c r="F192" s="75"/>
      <c r="G192" s="75"/>
      <c r="H192" s="31">
        <v>0</v>
      </c>
      <c r="I192" s="31">
        <v>0</v>
      </c>
      <c r="J192" s="31"/>
      <c r="K192" s="91">
        <f t="shared" si="40"/>
        <v>0</v>
      </c>
      <c r="L192" s="93">
        <f t="shared" si="41"/>
        <v>0</v>
      </c>
      <c r="M192" s="93">
        <v>0</v>
      </c>
      <c r="N192" s="93">
        <v>0</v>
      </c>
      <c r="O192" s="93">
        <v>0</v>
      </c>
      <c r="P192" s="93">
        <v>0</v>
      </c>
      <c r="Q192" s="91">
        <f t="shared" si="39"/>
        <v>0</v>
      </c>
      <c r="R192" s="74"/>
      <c r="S192" s="74"/>
      <c r="T192" s="74"/>
      <c r="U192" s="74"/>
      <c r="V192" s="74"/>
    </row>
    <row r="193" spans="1:22" ht="22.5" hidden="1">
      <c r="A193" s="41"/>
      <c r="B193" s="35">
        <v>37198</v>
      </c>
      <c r="C193" s="32"/>
      <c r="D193" s="32"/>
      <c r="E193" s="18" t="s">
        <v>40</v>
      </c>
      <c r="F193" s="75"/>
      <c r="G193" s="75"/>
      <c r="H193" s="31">
        <v>0</v>
      </c>
      <c r="I193" s="31">
        <v>0</v>
      </c>
      <c r="J193" s="31"/>
      <c r="K193" s="91">
        <f t="shared" si="40"/>
        <v>0</v>
      </c>
      <c r="L193" s="93">
        <f t="shared" si="41"/>
        <v>0</v>
      </c>
      <c r="M193" s="93">
        <v>0</v>
      </c>
      <c r="N193" s="93">
        <v>0</v>
      </c>
      <c r="O193" s="93">
        <v>0</v>
      </c>
      <c r="P193" s="93">
        <v>0</v>
      </c>
      <c r="Q193" s="91">
        <f t="shared" si="39"/>
        <v>0</v>
      </c>
      <c r="R193" s="74"/>
      <c r="S193" s="74"/>
      <c r="T193" s="74"/>
      <c r="U193" s="74"/>
      <c r="V193" s="74"/>
    </row>
    <row r="194" spans="1:22" ht="22.5" hidden="1">
      <c r="A194" s="41"/>
      <c r="B194" s="35">
        <v>250315</v>
      </c>
      <c r="C194" s="32"/>
      <c r="D194" s="32"/>
      <c r="E194" s="18" t="s">
        <v>144</v>
      </c>
      <c r="F194" s="75"/>
      <c r="G194" s="75"/>
      <c r="H194" s="31">
        <v>0</v>
      </c>
      <c r="I194" s="31">
        <v>0</v>
      </c>
      <c r="J194" s="31"/>
      <c r="K194" s="91">
        <f t="shared" si="40"/>
        <v>0</v>
      </c>
      <c r="L194" s="93">
        <f t="shared" si="41"/>
        <v>0</v>
      </c>
      <c r="M194" s="93">
        <v>0</v>
      </c>
      <c r="N194" s="93">
        <v>0</v>
      </c>
      <c r="O194" s="93">
        <v>0</v>
      </c>
      <c r="P194" s="93">
        <v>0</v>
      </c>
      <c r="Q194" s="91">
        <f t="shared" si="39"/>
        <v>0</v>
      </c>
      <c r="R194" s="74"/>
      <c r="S194" s="74"/>
      <c r="T194" s="74"/>
      <c r="U194" s="74"/>
      <c r="V194" s="74"/>
    </row>
    <row r="195" spans="1:22" ht="22.5" hidden="1">
      <c r="A195" s="41"/>
      <c r="B195" s="35">
        <v>250315</v>
      </c>
      <c r="C195" s="32"/>
      <c r="D195" s="32"/>
      <c r="E195" s="18" t="s">
        <v>65</v>
      </c>
      <c r="F195" s="75"/>
      <c r="G195" s="75"/>
      <c r="H195" s="31">
        <v>0</v>
      </c>
      <c r="I195" s="31">
        <v>0</v>
      </c>
      <c r="J195" s="31"/>
      <c r="K195" s="91">
        <f t="shared" si="40"/>
        <v>0</v>
      </c>
      <c r="L195" s="93">
        <f t="shared" si="41"/>
        <v>0</v>
      </c>
      <c r="M195" s="93">
        <v>0</v>
      </c>
      <c r="N195" s="93">
        <v>0</v>
      </c>
      <c r="O195" s="93">
        <v>0</v>
      </c>
      <c r="P195" s="93">
        <v>0</v>
      </c>
      <c r="Q195" s="91">
        <f t="shared" si="39"/>
        <v>0</v>
      </c>
      <c r="R195" s="74"/>
      <c r="S195" s="74"/>
      <c r="T195" s="74"/>
      <c r="U195" s="74"/>
      <c r="V195" s="74"/>
    </row>
    <row r="196" spans="1:22" ht="22.5" hidden="1">
      <c r="A196" s="41"/>
      <c r="B196" s="35">
        <v>250315</v>
      </c>
      <c r="C196" s="32"/>
      <c r="D196" s="32"/>
      <c r="E196" s="18" t="s">
        <v>145</v>
      </c>
      <c r="F196" s="75"/>
      <c r="G196" s="75"/>
      <c r="H196" s="31">
        <v>0</v>
      </c>
      <c r="I196" s="31">
        <v>0</v>
      </c>
      <c r="J196" s="31"/>
      <c r="K196" s="91">
        <f t="shared" si="40"/>
        <v>0</v>
      </c>
      <c r="L196" s="93">
        <f t="shared" si="41"/>
        <v>0</v>
      </c>
      <c r="M196" s="93">
        <v>0</v>
      </c>
      <c r="N196" s="93">
        <v>0</v>
      </c>
      <c r="O196" s="93">
        <v>0</v>
      </c>
      <c r="P196" s="93">
        <v>0</v>
      </c>
      <c r="Q196" s="91">
        <f t="shared" si="39"/>
        <v>0</v>
      </c>
      <c r="R196" s="74"/>
      <c r="S196" s="74"/>
      <c r="T196" s="74"/>
      <c r="U196" s="74"/>
      <c r="V196" s="74"/>
    </row>
    <row r="197" spans="1:22" ht="22.5" hidden="1">
      <c r="A197" s="41"/>
      <c r="B197" s="35">
        <v>250315</v>
      </c>
      <c r="C197" s="32"/>
      <c r="D197" s="32"/>
      <c r="E197" s="18" t="s">
        <v>57</v>
      </c>
      <c r="F197" s="75"/>
      <c r="G197" s="75"/>
      <c r="H197" s="31">
        <v>0</v>
      </c>
      <c r="I197" s="31">
        <v>0</v>
      </c>
      <c r="J197" s="31"/>
      <c r="K197" s="91">
        <f t="shared" si="40"/>
        <v>0</v>
      </c>
      <c r="L197" s="93">
        <f t="shared" si="41"/>
        <v>0</v>
      </c>
      <c r="M197" s="93">
        <v>0</v>
      </c>
      <c r="N197" s="93">
        <v>0</v>
      </c>
      <c r="O197" s="93">
        <v>0</v>
      </c>
      <c r="P197" s="93">
        <v>0</v>
      </c>
      <c r="Q197" s="91">
        <f t="shared" si="39"/>
        <v>0</v>
      </c>
      <c r="R197" s="74"/>
      <c r="S197" s="74"/>
      <c r="T197" s="74"/>
      <c r="U197" s="74"/>
      <c r="V197" s="74"/>
    </row>
    <row r="198" spans="1:22" ht="22.5" hidden="1">
      <c r="A198" s="41"/>
      <c r="B198" s="35">
        <v>250315</v>
      </c>
      <c r="C198" s="32"/>
      <c r="D198" s="32"/>
      <c r="E198" s="18" t="s">
        <v>51</v>
      </c>
      <c r="F198" s="75"/>
      <c r="G198" s="75"/>
      <c r="H198" s="31">
        <v>0</v>
      </c>
      <c r="I198" s="31">
        <v>0</v>
      </c>
      <c r="J198" s="31"/>
      <c r="K198" s="91">
        <f t="shared" si="40"/>
        <v>0</v>
      </c>
      <c r="L198" s="93">
        <f t="shared" si="41"/>
        <v>0</v>
      </c>
      <c r="M198" s="93">
        <v>0</v>
      </c>
      <c r="N198" s="93">
        <v>0</v>
      </c>
      <c r="O198" s="93">
        <v>0</v>
      </c>
      <c r="P198" s="93">
        <v>0</v>
      </c>
      <c r="Q198" s="91">
        <f t="shared" si="39"/>
        <v>0</v>
      </c>
      <c r="R198" s="74"/>
      <c r="S198" s="74"/>
      <c r="T198" s="74"/>
      <c r="U198" s="74"/>
      <c r="V198" s="74"/>
    </row>
    <row r="199" spans="1:22" ht="22.5" hidden="1">
      <c r="A199" s="41"/>
      <c r="B199" s="35">
        <v>250315</v>
      </c>
      <c r="C199" s="32"/>
      <c r="D199" s="32"/>
      <c r="E199" s="18" t="s">
        <v>146</v>
      </c>
      <c r="F199" s="75"/>
      <c r="G199" s="75"/>
      <c r="H199" s="31">
        <v>0</v>
      </c>
      <c r="I199" s="31">
        <v>0</v>
      </c>
      <c r="J199" s="31"/>
      <c r="K199" s="91">
        <f t="shared" si="40"/>
        <v>0</v>
      </c>
      <c r="L199" s="93">
        <f t="shared" si="41"/>
        <v>0</v>
      </c>
      <c r="M199" s="93">
        <v>0</v>
      </c>
      <c r="N199" s="93">
        <v>0</v>
      </c>
      <c r="O199" s="93">
        <v>0</v>
      </c>
      <c r="P199" s="93">
        <v>0</v>
      </c>
      <c r="Q199" s="91">
        <f t="shared" si="39"/>
        <v>0</v>
      </c>
      <c r="R199" s="74"/>
      <c r="S199" s="74"/>
      <c r="T199" s="74"/>
      <c r="U199" s="74"/>
      <c r="V199" s="74"/>
    </row>
    <row r="200" spans="1:22" ht="22.5" hidden="1">
      <c r="A200" s="41"/>
      <c r="B200" s="35">
        <v>250315</v>
      </c>
      <c r="C200" s="32"/>
      <c r="D200" s="32"/>
      <c r="E200" s="18" t="s">
        <v>147</v>
      </c>
      <c r="F200" s="75"/>
      <c r="G200" s="75"/>
      <c r="H200" s="31">
        <v>0</v>
      </c>
      <c r="I200" s="31">
        <v>0</v>
      </c>
      <c r="J200" s="31"/>
      <c r="K200" s="91">
        <f t="shared" si="40"/>
        <v>0</v>
      </c>
      <c r="L200" s="93">
        <f t="shared" si="41"/>
        <v>0</v>
      </c>
      <c r="M200" s="93">
        <v>0</v>
      </c>
      <c r="N200" s="93">
        <v>0</v>
      </c>
      <c r="O200" s="93">
        <v>0</v>
      </c>
      <c r="P200" s="93">
        <v>0</v>
      </c>
      <c r="Q200" s="91">
        <f t="shared" si="39"/>
        <v>0</v>
      </c>
      <c r="R200" s="74"/>
      <c r="S200" s="74"/>
      <c r="T200" s="74"/>
      <c r="U200" s="74"/>
      <c r="V200" s="74"/>
    </row>
    <row r="201" spans="1:22" ht="22.5" hidden="1">
      <c r="A201" s="41"/>
      <c r="B201" s="35">
        <v>250315</v>
      </c>
      <c r="C201" s="32"/>
      <c r="D201" s="32"/>
      <c r="E201" s="18" t="s">
        <v>148</v>
      </c>
      <c r="F201" s="75">
        <f>G201+J201</f>
        <v>0</v>
      </c>
      <c r="G201" s="75"/>
      <c r="H201" s="31">
        <v>0</v>
      </c>
      <c r="I201" s="31">
        <v>0</v>
      </c>
      <c r="J201" s="31">
        <v>0</v>
      </c>
      <c r="K201" s="91">
        <f t="shared" si="40"/>
        <v>0</v>
      </c>
      <c r="L201" s="93">
        <f t="shared" si="41"/>
        <v>0</v>
      </c>
      <c r="M201" s="93">
        <v>0</v>
      </c>
      <c r="N201" s="93">
        <v>0</v>
      </c>
      <c r="O201" s="93">
        <v>0</v>
      </c>
      <c r="P201" s="93">
        <v>0</v>
      </c>
      <c r="Q201" s="91">
        <f t="shared" si="39"/>
        <v>0</v>
      </c>
      <c r="R201" s="74"/>
      <c r="S201" s="74"/>
      <c r="T201" s="74"/>
      <c r="U201" s="74"/>
      <c r="V201" s="74"/>
    </row>
    <row r="202" spans="1:22" ht="22.5" hidden="1">
      <c r="A202" s="41"/>
      <c r="B202" s="35">
        <v>250315</v>
      </c>
      <c r="C202" s="32"/>
      <c r="D202" s="32"/>
      <c r="E202" s="18" t="s">
        <v>40</v>
      </c>
      <c r="F202" s="75">
        <f>G202+J202</f>
        <v>0</v>
      </c>
      <c r="G202" s="75"/>
      <c r="H202" s="31">
        <v>0</v>
      </c>
      <c r="I202" s="31">
        <v>0</v>
      </c>
      <c r="J202" s="31">
        <v>0</v>
      </c>
      <c r="K202" s="91">
        <f t="shared" si="40"/>
        <v>0</v>
      </c>
      <c r="L202" s="93">
        <f t="shared" si="41"/>
        <v>0</v>
      </c>
      <c r="M202" s="93">
        <v>0</v>
      </c>
      <c r="N202" s="93">
        <v>0</v>
      </c>
      <c r="O202" s="93">
        <v>0</v>
      </c>
      <c r="P202" s="93">
        <v>0</v>
      </c>
      <c r="Q202" s="91">
        <f t="shared" si="39"/>
        <v>0</v>
      </c>
      <c r="R202" s="74"/>
      <c r="S202" s="74"/>
      <c r="T202" s="74"/>
      <c r="U202" s="74"/>
      <c r="V202" s="74"/>
    </row>
    <row r="203" spans="1:22" ht="22.5" hidden="1">
      <c r="A203" s="41"/>
      <c r="B203" s="34">
        <v>250309</v>
      </c>
      <c r="C203" s="49"/>
      <c r="D203" s="49"/>
      <c r="E203" s="18" t="s">
        <v>49</v>
      </c>
      <c r="F203" s="75">
        <f>G203+J203</f>
        <v>0</v>
      </c>
      <c r="G203" s="31"/>
      <c r="H203" s="31">
        <v>0</v>
      </c>
      <c r="I203" s="31">
        <v>0</v>
      </c>
      <c r="J203" s="31"/>
      <c r="K203" s="91">
        <f t="shared" si="40"/>
        <v>0</v>
      </c>
      <c r="L203" s="93">
        <f t="shared" si="41"/>
        <v>0</v>
      </c>
      <c r="M203" s="93"/>
      <c r="N203" s="93">
        <v>0</v>
      </c>
      <c r="O203" s="93">
        <v>0</v>
      </c>
      <c r="P203" s="93">
        <v>0</v>
      </c>
      <c r="Q203" s="91">
        <f t="shared" si="39"/>
        <v>0</v>
      </c>
      <c r="R203" s="74"/>
      <c r="S203" s="74"/>
      <c r="T203" s="74"/>
      <c r="U203" s="74"/>
      <c r="V203" s="74"/>
    </row>
    <row r="204" spans="1:22" ht="33.75" hidden="1">
      <c r="A204" s="41"/>
      <c r="B204" s="35">
        <v>250344</v>
      </c>
      <c r="C204" s="32"/>
      <c r="D204" s="32"/>
      <c r="E204" s="4" t="s">
        <v>26</v>
      </c>
      <c r="F204" s="75">
        <f>G204+J204</f>
        <v>0</v>
      </c>
      <c r="G204" s="31"/>
      <c r="H204" s="31">
        <v>0</v>
      </c>
      <c r="I204" s="31">
        <v>0</v>
      </c>
      <c r="J204" s="31">
        <v>0</v>
      </c>
      <c r="K204" s="91">
        <f t="shared" si="40"/>
        <v>0</v>
      </c>
      <c r="L204" s="93">
        <f t="shared" si="41"/>
        <v>0</v>
      </c>
      <c r="M204" s="93">
        <v>0</v>
      </c>
      <c r="N204" s="93">
        <v>0</v>
      </c>
      <c r="O204" s="93">
        <v>0</v>
      </c>
      <c r="P204" s="93">
        <v>0</v>
      </c>
      <c r="Q204" s="91">
        <f t="shared" si="39"/>
        <v>0</v>
      </c>
      <c r="R204" s="74"/>
      <c r="S204" s="74"/>
      <c r="T204" s="74"/>
      <c r="U204" s="74"/>
      <c r="V204" s="74"/>
    </row>
    <row r="205" spans="1:22" s="25" customFormat="1" ht="12.75" hidden="1">
      <c r="A205" s="42"/>
      <c r="B205" s="36">
        <v>7618800</v>
      </c>
      <c r="C205" s="51"/>
      <c r="D205" s="51"/>
      <c r="E205" s="24" t="s">
        <v>15</v>
      </c>
      <c r="F205" s="102">
        <f aca="true" t="shared" si="42" ref="F205:F230">G205</f>
        <v>0</v>
      </c>
      <c r="G205" s="76"/>
      <c r="H205" s="76">
        <v>0</v>
      </c>
      <c r="I205" s="76">
        <v>0</v>
      </c>
      <c r="J205" s="76"/>
      <c r="K205" s="88">
        <f t="shared" si="40"/>
        <v>0</v>
      </c>
      <c r="L205" s="93">
        <f t="shared" si="41"/>
        <v>0</v>
      </c>
      <c r="M205" s="98">
        <v>0</v>
      </c>
      <c r="N205" s="98">
        <v>0</v>
      </c>
      <c r="O205" s="98">
        <v>0</v>
      </c>
      <c r="P205" s="98">
        <v>0</v>
      </c>
      <c r="Q205" s="88">
        <f t="shared" si="39"/>
        <v>0</v>
      </c>
      <c r="R205" s="80"/>
      <c r="S205" s="80"/>
      <c r="T205" s="80"/>
      <c r="U205" s="80"/>
      <c r="V205" s="80"/>
    </row>
    <row r="206" spans="1:22" s="25" customFormat="1" ht="12.75" hidden="1">
      <c r="A206" s="42"/>
      <c r="B206" s="36"/>
      <c r="C206" s="39"/>
      <c r="D206" s="39"/>
      <c r="E206" s="52" t="s">
        <v>172</v>
      </c>
      <c r="F206" s="102">
        <f t="shared" si="42"/>
        <v>0</v>
      </c>
      <c r="G206" s="102"/>
      <c r="H206" s="76">
        <v>0</v>
      </c>
      <c r="I206" s="76">
        <v>0</v>
      </c>
      <c r="J206" s="76"/>
      <c r="K206" s="88">
        <f t="shared" si="40"/>
        <v>0</v>
      </c>
      <c r="L206" s="93">
        <f t="shared" si="41"/>
        <v>0</v>
      </c>
      <c r="M206" s="98"/>
      <c r="N206" s="98"/>
      <c r="O206" s="98"/>
      <c r="P206" s="98"/>
      <c r="Q206" s="88">
        <f t="shared" si="39"/>
        <v>0</v>
      </c>
      <c r="R206" s="80"/>
      <c r="S206" s="80"/>
      <c r="T206" s="80"/>
      <c r="U206" s="80"/>
      <c r="V206" s="80"/>
    </row>
    <row r="207" spans="1:22" ht="12.75" hidden="1">
      <c r="A207" s="41"/>
      <c r="B207" s="69">
        <v>3719770</v>
      </c>
      <c r="C207" s="66" t="s">
        <v>276</v>
      </c>
      <c r="D207" s="66" t="s">
        <v>205</v>
      </c>
      <c r="E207" s="55" t="s">
        <v>28</v>
      </c>
      <c r="F207" s="174">
        <f t="shared" si="42"/>
        <v>0</v>
      </c>
      <c r="G207" s="85"/>
      <c r="H207" s="85">
        <v>0</v>
      </c>
      <c r="I207" s="85">
        <v>0</v>
      </c>
      <c r="J207" s="85">
        <v>0</v>
      </c>
      <c r="K207" s="91">
        <f t="shared" si="40"/>
        <v>0</v>
      </c>
      <c r="L207" s="93">
        <f t="shared" si="41"/>
        <v>0</v>
      </c>
      <c r="M207" s="90">
        <v>0</v>
      </c>
      <c r="N207" s="90">
        <v>0</v>
      </c>
      <c r="O207" s="90">
        <v>0</v>
      </c>
      <c r="P207" s="90">
        <v>0</v>
      </c>
      <c r="Q207" s="91">
        <f t="shared" si="39"/>
        <v>0</v>
      </c>
      <c r="R207" s="74"/>
      <c r="S207" s="74"/>
      <c r="T207" s="74"/>
      <c r="U207" s="74"/>
      <c r="V207" s="74"/>
    </row>
    <row r="208" spans="1:22" ht="12.75" hidden="1">
      <c r="A208" s="41"/>
      <c r="B208" s="175"/>
      <c r="C208" s="73"/>
      <c r="D208" s="73"/>
      <c r="E208" s="55" t="s">
        <v>149</v>
      </c>
      <c r="F208" s="174">
        <f t="shared" si="42"/>
        <v>0</v>
      </c>
      <c r="G208" s="85"/>
      <c r="H208" s="85">
        <v>0</v>
      </c>
      <c r="I208" s="85">
        <v>0</v>
      </c>
      <c r="J208" s="85"/>
      <c r="K208" s="91">
        <f t="shared" si="40"/>
        <v>0</v>
      </c>
      <c r="L208" s="93">
        <f t="shared" si="41"/>
        <v>0</v>
      </c>
      <c r="M208" s="90"/>
      <c r="N208" s="90">
        <v>0</v>
      </c>
      <c r="O208" s="90">
        <v>0</v>
      </c>
      <c r="P208" s="90">
        <v>0</v>
      </c>
      <c r="Q208" s="91">
        <f t="shared" si="39"/>
        <v>0</v>
      </c>
      <c r="R208" s="74"/>
      <c r="S208" s="74"/>
      <c r="T208" s="74"/>
      <c r="U208" s="74"/>
      <c r="V208" s="74"/>
    </row>
    <row r="209" spans="1:22" ht="12.75" hidden="1">
      <c r="A209" s="41"/>
      <c r="B209" s="175"/>
      <c r="C209" s="73"/>
      <c r="D209" s="73"/>
      <c r="E209" s="55" t="s">
        <v>38</v>
      </c>
      <c r="F209" s="174">
        <f t="shared" si="42"/>
        <v>0</v>
      </c>
      <c r="G209" s="85"/>
      <c r="H209" s="85">
        <v>0</v>
      </c>
      <c r="I209" s="85">
        <v>0</v>
      </c>
      <c r="J209" s="85"/>
      <c r="K209" s="91">
        <f t="shared" si="40"/>
        <v>0</v>
      </c>
      <c r="L209" s="93">
        <f t="shared" si="41"/>
        <v>0</v>
      </c>
      <c r="M209" s="90">
        <v>0</v>
      </c>
      <c r="N209" s="90">
        <v>0</v>
      </c>
      <c r="O209" s="90">
        <v>0</v>
      </c>
      <c r="P209" s="90"/>
      <c r="Q209" s="91">
        <f t="shared" si="39"/>
        <v>0</v>
      </c>
      <c r="R209" s="74"/>
      <c r="S209" s="74"/>
      <c r="T209" s="74"/>
      <c r="U209" s="74"/>
      <c r="V209" s="74"/>
    </row>
    <row r="210" spans="1:22" ht="24" hidden="1">
      <c r="A210" s="41"/>
      <c r="B210" s="175"/>
      <c r="C210" s="73"/>
      <c r="D210" s="73"/>
      <c r="E210" s="55" t="s">
        <v>27</v>
      </c>
      <c r="F210" s="174">
        <f t="shared" si="42"/>
        <v>0</v>
      </c>
      <c r="G210" s="85"/>
      <c r="H210" s="85">
        <v>0</v>
      </c>
      <c r="I210" s="85">
        <v>0</v>
      </c>
      <c r="J210" s="85"/>
      <c r="K210" s="91">
        <f t="shared" si="40"/>
        <v>0</v>
      </c>
      <c r="L210" s="93">
        <f t="shared" si="41"/>
        <v>0</v>
      </c>
      <c r="M210" s="90">
        <v>0</v>
      </c>
      <c r="N210" s="90">
        <v>0</v>
      </c>
      <c r="O210" s="90">
        <v>0</v>
      </c>
      <c r="P210" s="90"/>
      <c r="Q210" s="91">
        <f t="shared" si="39"/>
        <v>0</v>
      </c>
      <c r="R210" s="74"/>
      <c r="S210" s="74"/>
      <c r="T210" s="74"/>
      <c r="U210" s="74"/>
      <c r="V210" s="74"/>
    </row>
    <row r="211" spans="1:22" ht="12.75" hidden="1">
      <c r="A211" s="41"/>
      <c r="B211" s="175"/>
      <c r="C211" s="73"/>
      <c r="D211" s="73"/>
      <c r="E211" s="55" t="s">
        <v>29</v>
      </c>
      <c r="F211" s="174">
        <f t="shared" si="42"/>
        <v>0</v>
      </c>
      <c r="G211" s="85"/>
      <c r="H211" s="85">
        <v>0</v>
      </c>
      <c r="I211" s="85">
        <v>0</v>
      </c>
      <c r="J211" s="85"/>
      <c r="K211" s="91">
        <f t="shared" si="40"/>
        <v>0</v>
      </c>
      <c r="L211" s="93">
        <f t="shared" si="41"/>
        <v>0</v>
      </c>
      <c r="M211" s="90">
        <v>0</v>
      </c>
      <c r="N211" s="90">
        <v>0</v>
      </c>
      <c r="O211" s="90">
        <v>0</v>
      </c>
      <c r="P211" s="90"/>
      <c r="Q211" s="91">
        <f t="shared" si="39"/>
        <v>0</v>
      </c>
      <c r="R211" s="74"/>
      <c r="S211" s="74"/>
      <c r="T211" s="74"/>
      <c r="U211" s="74"/>
      <c r="V211" s="74"/>
    </row>
    <row r="212" spans="1:22" ht="12.75" hidden="1">
      <c r="A212" s="41"/>
      <c r="B212" s="175"/>
      <c r="C212" s="73"/>
      <c r="D212" s="73"/>
      <c r="E212" s="55" t="s">
        <v>30</v>
      </c>
      <c r="F212" s="174">
        <f t="shared" si="42"/>
        <v>0</v>
      </c>
      <c r="G212" s="85"/>
      <c r="H212" s="85">
        <v>0</v>
      </c>
      <c r="I212" s="85">
        <v>0</v>
      </c>
      <c r="J212" s="85"/>
      <c r="K212" s="91">
        <f t="shared" si="40"/>
        <v>0</v>
      </c>
      <c r="L212" s="93">
        <f t="shared" si="41"/>
        <v>0</v>
      </c>
      <c r="M212" s="90">
        <v>0</v>
      </c>
      <c r="N212" s="90">
        <v>0</v>
      </c>
      <c r="O212" s="90">
        <v>0</v>
      </c>
      <c r="P212" s="90"/>
      <c r="Q212" s="91">
        <f t="shared" si="39"/>
        <v>0</v>
      </c>
      <c r="R212" s="74"/>
      <c r="S212" s="74"/>
      <c r="T212" s="74"/>
      <c r="U212" s="74"/>
      <c r="V212" s="74"/>
    </row>
    <row r="213" spans="1:22" ht="12.75" hidden="1">
      <c r="A213" s="41"/>
      <c r="B213" s="69"/>
      <c r="C213" s="71"/>
      <c r="D213" s="71"/>
      <c r="E213" s="55" t="s">
        <v>53</v>
      </c>
      <c r="F213" s="174">
        <f t="shared" si="42"/>
        <v>0</v>
      </c>
      <c r="G213" s="85"/>
      <c r="H213" s="85">
        <v>0</v>
      </c>
      <c r="I213" s="85">
        <v>0</v>
      </c>
      <c r="J213" s="85"/>
      <c r="K213" s="91">
        <f t="shared" si="40"/>
        <v>0</v>
      </c>
      <c r="L213" s="93">
        <f t="shared" si="41"/>
        <v>0</v>
      </c>
      <c r="M213" s="90"/>
      <c r="N213" s="90">
        <v>0</v>
      </c>
      <c r="O213" s="90">
        <v>0</v>
      </c>
      <c r="P213" s="90"/>
      <c r="Q213" s="91">
        <f t="shared" si="39"/>
        <v>0</v>
      </c>
      <c r="R213" s="74"/>
      <c r="S213" s="74"/>
      <c r="T213" s="74"/>
      <c r="U213" s="74"/>
      <c r="V213" s="74"/>
    </row>
    <row r="214" spans="1:22" ht="12.75" hidden="1">
      <c r="A214" s="41"/>
      <c r="B214" s="175"/>
      <c r="C214" s="73"/>
      <c r="D214" s="73"/>
      <c r="E214" s="55" t="s">
        <v>31</v>
      </c>
      <c r="F214" s="174">
        <f t="shared" si="42"/>
        <v>0</v>
      </c>
      <c r="G214" s="85"/>
      <c r="H214" s="85">
        <v>0</v>
      </c>
      <c r="I214" s="85">
        <v>0</v>
      </c>
      <c r="J214" s="85"/>
      <c r="K214" s="91">
        <f t="shared" si="40"/>
        <v>0</v>
      </c>
      <c r="L214" s="93">
        <f t="shared" si="41"/>
        <v>0</v>
      </c>
      <c r="M214" s="90"/>
      <c r="N214" s="90">
        <v>0</v>
      </c>
      <c r="O214" s="90">
        <v>0</v>
      </c>
      <c r="P214" s="90">
        <v>0</v>
      </c>
      <c r="Q214" s="91">
        <f t="shared" si="39"/>
        <v>0</v>
      </c>
      <c r="R214" s="74"/>
      <c r="S214" s="74"/>
      <c r="T214" s="74"/>
      <c r="U214" s="74"/>
      <c r="V214" s="74"/>
    </row>
    <row r="215" spans="1:22" ht="12.75" hidden="1">
      <c r="A215" s="41"/>
      <c r="B215" s="175"/>
      <c r="C215" s="73"/>
      <c r="D215" s="73"/>
      <c r="E215" s="55" t="s">
        <v>35</v>
      </c>
      <c r="F215" s="174">
        <f t="shared" si="42"/>
        <v>0</v>
      </c>
      <c r="G215" s="85"/>
      <c r="H215" s="85">
        <v>0</v>
      </c>
      <c r="I215" s="85">
        <v>0</v>
      </c>
      <c r="J215" s="85"/>
      <c r="K215" s="91">
        <f t="shared" si="40"/>
        <v>0</v>
      </c>
      <c r="L215" s="93">
        <f t="shared" si="41"/>
        <v>0</v>
      </c>
      <c r="M215" s="90">
        <v>0</v>
      </c>
      <c r="N215" s="90">
        <v>0</v>
      </c>
      <c r="O215" s="90">
        <v>0</v>
      </c>
      <c r="P215" s="90"/>
      <c r="Q215" s="91">
        <f t="shared" si="39"/>
        <v>0</v>
      </c>
      <c r="R215" s="74"/>
      <c r="S215" s="74"/>
      <c r="T215" s="74"/>
      <c r="U215" s="74"/>
      <c r="V215" s="74"/>
    </row>
    <row r="216" spans="1:22" ht="12.75" hidden="1">
      <c r="A216" s="41"/>
      <c r="B216" s="175"/>
      <c r="C216" s="73"/>
      <c r="D216" s="73"/>
      <c r="E216" s="55" t="s">
        <v>39</v>
      </c>
      <c r="F216" s="174">
        <f t="shared" si="42"/>
        <v>0</v>
      </c>
      <c r="G216" s="85"/>
      <c r="H216" s="85">
        <v>0</v>
      </c>
      <c r="I216" s="85">
        <v>0</v>
      </c>
      <c r="J216" s="85"/>
      <c r="K216" s="91">
        <f t="shared" si="40"/>
        <v>0</v>
      </c>
      <c r="L216" s="93">
        <f t="shared" si="41"/>
        <v>0</v>
      </c>
      <c r="M216" s="90">
        <v>0</v>
      </c>
      <c r="N216" s="90">
        <v>0</v>
      </c>
      <c r="O216" s="90">
        <v>0</v>
      </c>
      <c r="P216" s="90"/>
      <c r="Q216" s="91">
        <f t="shared" si="39"/>
        <v>0</v>
      </c>
      <c r="R216" s="74"/>
      <c r="S216" s="74"/>
      <c r="T216" s="74"/>
      <c r="U216" s="74"/>
      <c r="V216" s="74"/>
    </row>
    <row r="217" spans="1:22" ht="12.75" hidden="1">
      <c r="A217" s="41"/>
      <c r="B217" s="175"/>
      <c r="C217" s="73"/>
      <c r="D217" s="73"/>
      <c r="E217" s="55" t="s">
        <v>48</v>
      </c>
      <c r="F217" s="174">
        <f t="shared" si="42"/>
        <v>0</v>
      </c>
      <c r="G217" s="85"/>
      <c r="H217" s="85">
        <v>0</v>
      </c>
      <c r="I217" s="85">
        <v>0</v>
      </c>
      <c r="J217" s="85"/>
      <c r="K217" s="91">
        <f t="shared" si="40"/>
        <v>0</v>
      </c>
      <c r="L217" s="93">
        <f t="shared" si="41"/>
        <v>0</v>
      </c>
      <c r="M217" s="90">
        <v>0</v>
      </c>
      <c r="N217" s="90">
        <v>0</v>
      </c>
      <c r="O217" s="90">
        <v>0</v>
      </c>
      <c r="P217" s="90"/>
      <c r="Q217" s="91">
        <f t="shared" si="39"/>
        <v>0</v>
      </c>
      <c r="R217" s="74"/>
      <c r="S217" s="74"/>
      <c r="T217" s="74"/>
      <c r="U217" s="74"/>
      <c r="V217" s="74"/>
    </row>
    <row r="218" spans="1:22" ht="12.75" hidden="1">
      <c r="A218" s="41"/>
      <c r="B218" s="69"/>
      <c r="C218" s="73"/>
      <c r="D218" s="73"/>
      <c r="E218" s="55" t="s">
        <v>174</v>
      </c>
      <c r="F218" s="174">
        <f t="shared" si="42"/>
        <v>0</v>
      </c>
      <c r="G218" s="85"/>
      <c r="H218" s="85">
        <v>0</v>
      </c>
      <c r="I218" s="85">
        <v>0</v>
      </c>
      <c r="J218" s="85"/>
      <c r="K218" s="91">
        <f t="shared" si="40"/>
        <v>0</v>
      </c>
      <c r="L218" s="93">
        <f t="shared" si="41"/>
        <v>0</v>
      </c>
      <c r="M218" s="90">
        <v>0</v>
      </c>
      <c r="N218" s="90">
        <v>0</v>
      </c>
      <c r="O218" s="90">
        <v>0</v>
      </c>
      <c r="P218" s="90"/>
      <c r="Q218" s="91">
        <f aca="true" t="shared" si="43" ref="Q218:Q235">F218+K218</f>
        <v>0</v>
      </c>
      <c r="R218" s="74"/>
      <c r="S218" s="74"/>
      <c r="T218" s="74"/>
      <c r="U218" s="74"/>
      <c r="V218" s="74"/>
    </row>
    <row r="219" spans="1:22" ht="12.75" hidden="1">
      <c r="A219" s="41"/>
      <c r="B219" s="69">
        <v>3719770</v>
      </c>
      <c r="C219" s="66" t="s">
        <v>276</v>
      </c>
      <c r="D219" s="66" t="s">
        <v>205</v>
      </c>
      <c r="E219" s="55" t="s">
        <v>384</v>
      </c>
      <c r="F219" s="174">
        <f t="shared" si="42"/>
        <v>0</v>
      </c>
      <c r="G219" s="85"/>
      <c r="H219" s="85">
        <v>0</v>
      </c>
      <c r="I219" s="85">
        <v>0</v>
      </c>
      <c r="J219" s="85">
        <v>0</v>
      </c>
      <c r="K219" s="91">
        <f t="shared" si="40"/>
        <v>0</v>
      </c>
      <c r="L219" s="93">
        <f t="shared" si="41"/>
        <v>0</v>
      </c>
      <c r="M219" s="90">
        <v>0</v>
      </c>
      <c r="N219" s="90">
        <v>0</v>
      </c>
      <c r="O219" s="90">
        <v>0</v>
      </c>
      <c r="P219" s="90"/>
      <c r="Q219" s="91">
        <f t="shared" si="43"/>
        <v>0</v>
      </c>
      <c r="R219" s="74"/>
      <c r="S219" s="74"/>
      <c r="T219" s="74"/>
      <c r="U219" s="74"/>
      <c r="V219" s="74"/>
    </row>
    <row r="220" spans="1:22" s="25" customFormat="1" ht="12.75" hidden="1">
      <c r="A220" s="42"/>
      <c r="B220" s="69">
        <v>3719770</v>
      </c>
      <c r="C220" s="66" t="s">
        <v>389</v>
      </c>
      <c r="D220" s="66" t="s">
        <v>393</v>
      </c>
      <c r="E220" s="55" t="s">
        <v>384</v>
      </c>
      <c r="F220" s="172">
        <f t="shared" si="42"/>
        <v>0</v>
      </c>
      <c r="G220" s="102"/>
      <c r="H220" s="102">
        <v>0</v>
      </c>
      <c r="I220" s="102">
        <v>0</v>
      </c>
      <c r="J220" s="102"/>
      <c r="K220" s="88">
        <f t="shared" si="40"/>
        <v>0</v>
      </c>
      <c r="L220" s="93">
        <f t="shared" si="41"/>
        <v>0</v>
      </c>
      <c r="M220" s="99">
        <v>0</v>
      </c>
      <c r="N220" s="99">
        <v>0</v>
      </c>
      <c r="O220" s="99">
        <v>0</v>
      </c>
      <c r="P220" s="99"/>
      <c r="Q220" s="88">
        <f t="shared" si="43"/>
        <v>0</v>
      </c>
      <c r="R220" s="80"/>
      <c r="S220" s="80"/>
      <c r="T220" s="80"/>
      <c r="U220" s="80"/>
      <c r="V220" s="80"/>
    </row>
    <row r="221" spans="1:22" ht="12.75" hidden="1">
      <c r="A221" s="41"/>
      <c r="B221" s="69">
        <v>3719770</v>
      </c>
      <c r="C221" s="66" t="s">
        <v>390</v>
      </c>
      <c r="D221" s="66" t="s">
        <v>394</v>
      </c>
      <c r="E221" s="55" t="s">
        <v>384</v>
      </c>
      <c r="F221" s="174">
        <f t="shared" si="42"/>
        <v>0</v>
      </c>
      <c r="G221" s="85"/>
      <c r="H221" s="85">
        <v>0</v>
      </c>
      <c r="I221" s="85">
        <v>0</v>
      </c>
      <c r="J221" s="85"/>
      <c r="K221" s="91">
        <f t="shared" si="40"/>
        <v>0</v>
      </c>
      <c r="L221" s="93">
        <f t="shared" si="41"/>
        <v>0</v>
      </c>
      <c r="M221" s="90">
        <v>0</v>
      </c>
      <c r="N221" s="90">
        <v>0</v>
      </c>
      <c r="O221" s="90">
        <v>0</v>
      </c>
      <c r="P221" s="90"/>
      <c r="Q221" s="91">
        <f t="shared" si="43"/>
        <v>0</v>
      </c>
      <c r="R221" s="74"/>
      <c r="S221" s="74"/>
      <c r="T221" s="74"/>
      <c r="U221" s="74"/>
      <c r="V221" s="74"/>
    </row>
    <row r="222" spans="1:22" ht="12.75" hidden="1">
      <c r="A222" s="41"/>
      <c r="B222" s="69">
        <v>3719770</v>
      </c>
      <c r="C222" s="66" t="s">
        <v>391</v>
      </c>
      <c r="D222" s="66" t="s">
        <v>395</v>
      </c>
      <c r="E222" s="55" t="s">
        <v>384</v>
      </c>
      <c r="F222" s="174">
        <f t="shared" si="42"/>
        <v>0</v>
      </c>
      <c r="G222" s="85"/>
      <c r="H222" s="85">
        <v>0</v>
      </c>
      <c r="I222" s="85">
        <v>0</v>
      </c>
      <c r="J222" s="85">
        <v>0</v>
      </c>
      <c r="K222" s="91">
        <f t="shared" si="40"/>
        <v>0</v>
      </c>
      <c r="L222" s="93">
        <f t="shared" si="41"/>
        <v>0</v>
      </c>
      <c r="M222" s="90">
        <v>0</v>
      </c>
      <c r="N222" s="90">
        <v>0</v>
      </c>
      <c r="O222" s="90">
        <v>0</v>
      </c>
      <c r="P222" s="90"/>
      <c r="Q222" s="91">
        <f t="shared" si="43"/>
        <v>0</v>
      </c>
      <c r="R222" s="74"/>
      <c r="S222" s="74"/>
      <c r="T222" s="74"/>
      <c r="U222" s="74"/>
      <c r="V222" s="74"/>
    </row>
    <row r="223" spans="1:22" ht="12.75" hidden="1">
      <c r="A223" s="41"/>
      <c r="B223" s="69">
        <v>3719770</v>
      </c>
      <c r="C223" s="66" t="s">
        <v>392</v>
      </c>
      <c r="D223" s="66" t="s">
        <v>396</v>
      </c>
      <c r="E223" s="55" t="s">
        <v>384</v>
      </c>
      <c r="F223" s="174">
        <f t="shared" si="42"/>
        <v>0</v>
      </c>
      <c r="G223" s="85"/>
      <c r="H223" s="85">
        <v>0</v>
      </c>
      <c r="I223" s="85">
        <v>0</v>
      </c>
      <c r="J223" s="85">
        <v>0</v>
      </c>
      <c r="K223" s="91">
        <f t="shared" si="40"/>
        <v>0</v>
      </c>
      <c r="L223" s="93">
        <f t="shared" si="41"/>
        <v>0</v>
      </c>
      <c r="M223" s="90">
        <v>0</v>
      </c>
      <c r="N223" s="90">
        <v>0</v>
      </c>
      <c r="O223" s="90">
        <v>0</v>
      </c>
      <c r="P223" s="90"/>
      <c r="Q223" s="91">
        <f t="shared" si="43"/>
        <v>0</v>
      </c>
      <c r="R223" s="74"/>
      <c r="S223" s="74"/>
      <c r="T223" s="74"/>
      <c r="U223" s="74"/>
      <c r="V223" s="74"/>
    </row>
    <row r="224" spans="1:22" ht="12.75" hidden="1">
      <c r="A224" s="41"/>
      <c r="B224" s="69">
        <v>3719770</v>
      </c>
      <c r="C224" s="66" t="s">
        <v>276</v>
      </c>
      <c r="D224" s="66" t="s">
        <v>205</v>
      </c>
      <c r="E224" s="55" t="s">
        <v>425</v>
      </c>
      <c r="F224" s="174">
        <f t="shared" si="42"/>
        <v>0</v>
      </c>
      <c r="G224" s="85"/>
      <c r="H224" s="85">
        <v>0</v>
      </c>
      <c r="I224" s="85">
        <v>0</v>
      </c>
      <c r="J224" s="85">
        <v>0</v>
      </c>
      <c r="K224" s="91">
        <f t="shared" si="40"/>
        <v>0</v>
      </c>
      <c r="L224" s="93">
        <f t="shared" si="41"/>
        <v>0</v>
      </c>
      <c r="M224" s="90">
        <v>0</v>
      </c>
      <c r="N224" s="90">
        <v>0</v>
      </c>
      <c r="O224" s="90">
        <v>0</v>
      </c>
      <c r="P224" s="90"/>
      <c r="Q224" s="91">
        <f t="shared" si="43"/>
        <v>0</v>
      </c>
      <c r="R224" s="74"/>
      <c r="S224" s="74"/>
      <c r="T224" s="74"/>
      <c r="U224" s="74"/>
      <c r="V224" s="74"/>
    </row>
    <row r="225" spans="1:22" ht="12.75" hidden="1">
      <c r="A225" s="41"/>
      <c r="B225" s="69">
        <v>3719770</v>
      </c>
      <c r="C225" s="66" t="s">
        <v>276</v>
      </c>
      <c r="D225" s="66" t="s">
        <v>205</v>
      </c>
      <c r="E225" s="55" t="s">
        <v>372</v>
      </c>
      <c r="F225" s="174">
        <f t="shared" si="42"/>
        <v>0</v>
      </c>
      <c r="G225" s="85"/>
      <c r="H225" s="85">
        <v>0</v>
      </c>
      <c r="I225" s="85">
        <v>0</v>
      </c>
      <c r="J225" s="85">
        <v>0</v>
      </c>
      <c r="K225" s="91">
        <f t="shared" si="40"/>
        <v>0</v>
      </c>
      <c r="L225" s="93">
        <f t="shared" si="41"/>
        <v>0</v>
      </c>
      <c r="M225" s="90">
        <v>0</v>
      </c>
      <c r="N225" s="90">
        <v>0</v>
      </c>
      <c r="O225" s="90">
        <v>0</v>
      </c>
      <c r="P225" s="90"/>
      <c r="Q225" s="91">
        <f t="shared" si="43"/>
        <v>0</v>
      </c>
      <c r="R225" s="74"/>
      <c r="S225" s="74"/>
      <c r="T225" s="74"/>
      <c r="U225" s="74"/>
      <c r="V225" s="74"/>
    </row>
    <row r="226" spans="1:22" ht="24" hidden="1">
      <c r="A226" s="41"/>
      <c r="B226" s="69">
        <v>3719770</v>
      </c>
      <c r="C226" s="66" t="s">
        <v>276</v>
      </c>
      <c r="D226" s="66" t="s">
        <v>205</v>
      </c>
      <c r="E226" s="55" t="s">
        <v>381</v>
      </c>
      <c r="F226" s="174">
        <f t="shared" si="42"/>
        <v>0</v>
      </c>
      <c r="G226" s="85"/>
      <c r="H226" s="85">
        <v>0</v>
      </c>
      <c r="I226" s="85">
        <v>0</v>
      </c>
      <c r="J226" s="85">
        <v>0</v>
      </c>
      <c r="K226" s="91">
        <f t="shared" si="40"/>
        <v>0</v>
      </c>
      <c r="L226" s="93">
        <f t="shared" si="41"/>
        <v>0</v>
      </c>
      <c r="M226" s="90">
        <v>0</v>
      </c>
      <c r="N226" s="90">
        <v>0</v>
      </c>
      <c r="O226" s="90">
        <v>0</v>
      </c>
      <c r="P226" s="90">
        <v>0</v>
      </c>
      <c r="Q226" s="91">
        <f t="shared" si="43"/>
        <v>0</v>
      </c>
      <c r="R226" s="74"/>
      <c r="S226" s="74"/>
      <c r="T226" s="74"/>
      <c r="U226" s="74"/>
      <c r="V226" s="74"/>
    </row>
    <row r="227" spans="1:22" ht="24" hidden="1">
      <c r="A227" s="41"/>
      <c r="B227" s="69">
        <v>3719770</v>
      </c>
      <c r="C227" s="66" t="s">
        <v>276</v>
      </c>
      <c r="D227" s="66" t="s">
        <v>205</v>
      </c>
      <c r="E227" s="55" t="s">
        <v>164</v>
      </c>
      <c r="F227" s="174">
        <f t="shared" si="42"/>
        <v>0</v>
      </c>
      <c r="G227" s="85"/>
      <c r="H227" s="85">
        <v>0</v>
      </c>
      <c r="I227" s="85">
        <v>0</v>
      </c>
      <c r="J227" s="85">
        <v>0</v>
      </c>
      <c r="K227" s="91">
        <f t="shared" si="40"/>
        <v>0</v>
      </c>
      <c r="L227" s="93">
        <f t="shared" si="41"/>
        <v>0</v>
      </c>
      <c r="M227" s="90">
        <v>0</v>
      </c>
      <c r="N227" s="90">
        <v>0</v>
      </c>
      <c r="O227" s="90">
        <v>0</v>
      </c>
      <c r="P227" s="90">
        <v>0</v>
      </c>
      <c r="Q227" s="91">
        <f t="shared" si="43"/>
        <v>0</v>
      </c>
      <c r="R227" s="74"/>
      <c r="S227" s="74"/>
      <c r="T227" s="74"/>
      <c r="U227" s="74"/>
      <c r="V227" s="74"/>
    </row>
    <row r="228" spans="1:22" ht="24" hidden="1">
      <c r="A228" s="41"/>
      <c r="B228" s="69">
        <v>3719770</v>
      </c>
      <c r="C228" s="66" t="s">
        <v>276</v>
      </c>
      <c r="D228" s="66" t="s">
        <v>205</v>
      </c>
      <c r="E228" s="55" t="s">
        <v>165</v>
      </c>
      <c r="F228" s="174">
        <f t="shared" si="42"/>
        <v>0</v>
      </c>
      <c r="G228" s="85"/>
      <c r="H228" s="85">
        <v>0</v>
      </c>
      <c r="I228" s="85">
        <v>0</v>
      </c>
      <c r="J228" s="85">
        <v>0</v>
      </c>
      <c r="K228" s="91">
        <f t="shared" si="40"/>
        <v>0</v>
      </c>
      <c r="L228" s="93">
        <f t="shared" si="41"/>
        <v>0</v>
      </c>
      <c r="M228" s="90">
        <v>0</v>
      </c>
      <c r="N228" s="90">
        <v>0</v>
      </c>
      <c r="O228" s="90">
        <v>0</v>
      </c>
      <c r="P228" s="90">
        <v>0</v>
      </c>
      <c r="Q228" s="91">
        <f t="shared" si="43"/>
        <v>0</v>
      </c>
      <c r="R228" s="74"/>
      <c r="S228" s="74"/>
      <c r="T228" s="74"/>
      <c r="U228" s="74"/>
      <c r="V228" s="74"/>
    </row>
    <row r="229" spans="1:22" ht="12.75" hidden="1">
      <c r="A229" s="41"/>
      <c r="B229" s="69">
        <v>3719770</v>
      </c>
      <c r="C229" s="66" t="s">
        <v>276</v>
      </c>
      <c r="D229" s="66" t="s">
        <v>205</v>
      </c>
      <c r="E229" s="55" t="s">
        <v>364</v>
      </c>
      <c r="F229" s="85">
        <f t="shared" si="42"/>
        <v>0</v>
      </c>
      <c r="G229" s="85">
        <v>0</v>
      </c>
      <c r="H229" s="85">
        <v>0</v>
      </c>
      <c r="I229" s="85">
        <v>0</v>
      </c>
      <c r="J229" s="85">
        <v>0</v>
      </c>
      <c r="K229" s="91">
        <f t="shared" si="40"/>
        <v>0</v>
      </c>
      <c r="L229" s="93">
        <f t="shared" si="41"/>
        <v>0</v>
      </c>
      <c r="M229" s="90">
        <v>0</v>
      </c>
      <c r="N229" s="90">
        <v>0</v>
      </c>
      <c r="O229" s="90">
        <v>0</v>
      </c>
      <c r="P229" s="90"/>
      <c r="Q229" s="91">
        <f t="shared" si="43"/>
        <v>0</v>
      </c>
      <c r="R229" s="74"/>
      <c r="S229" s="74"/>
      <c r="T229" s="74"/>
      <c r="U229" s="74"/>
      <c r="V229" s="74"/>
    </row>
    <row r="230" spans="1:22" ht="24" hidden="1">
      <c r="A230" s="41"/>
      <c r="B230" s="69">
        <v>3719770</v>
      </c>
      <c r="C230" s="66" t="s">
        <v>276</v>
      </c>
      <c r="D230" s="66" t="s">
        <v>205</v>
      </c>
      <c r="E230" s="55" t="s">
        <v>353</v>
      </c>
      <c r="F230" s="85">
        <f t="shared" si="42"/>
        <v>0</v>
      </c>
      <c r="G230" s="85">
        <v>0</v>
      </c>
      <c r="H230" s="85">
        <v>0</v>
      </c>
      <c r="I230" s="85">
        <v>0</v>
      </c>
      <c r="J230" s="85">
        <v>0</v>
      </c>
      <c r="K230" s="91">
        <f t="shared" si="40"/>
        <v>0</v>
      </c>
      <c r="L230" s="93">
        <f t="shared" si="41"/>
        <v>0</v>
      </c>
      <c r="M230" s="90">
        <v>0</v>
      </c>
      <c r="N230" s="90">
        <v>0</v>
      </c>
      <c r="O230" s="90">
        <v>0</v>
      </c>
      <c r="P230" s="90"/>
      <c r="Q230" s="91">
        <f t="shared" si="43"/>
        <v>0</v>
      </c>
      <c r="R230" s="74"/>
      <c r="S230" s="74"/>
      <c r="T230" s="74"/>
      <c r="U230" s="74"/>
      <c r="V230" s="74"/>
    </row>
    <row r="231" spans="1:22" ht="24">
      <c r="A231" s="41"/>
      <c r="B231" s="69">
        <v>3710000</v>
      </c>
      <c r="C231" s="66"/>
      <c r="D231" s="66"/>
      <c r="E231" s="56" t="s">
        <v>581</v>
      </c>
      <c r="F231" s="174">
        <f>F232+F238</f>
        <v>5000</v>
      </c>
      <c r="G231" s="174">
        <f>G232+G238</f>
        <v>0</v>
      </c>
      <c r="H231" s="85">
        <v>0</v>
      </c>
      <c r="I231" s="85">
        <v>0</v>
      </c>
      <c r="J231" s="85">
        <v>0</v>
      </c>
      <c r="K231" s="91">
        <v>0</v>
      </c>
      <c r="L231" s="93">
        <v>0</v>
      </c>
      <c r="M231" s="90">
        <v>0</v>
      </c>
      <c r="N231" s="90">
        <v>0</v>
      </c>
      <c r="O231" s="90">
        <v>0</v>
      </c>
      <c r="P231" s="90">
        <v>0</v>
      </c>
      <c r="Q231" s="91">
        <f t="shared" si="43"/>
        <v>5000</v>
      </c>
      <c r="R231" s="74"/>
      <c r="S231" s="74"/>
      <c r="T231" s="74"/>
      <c r="U231" s="74"/>
      <c r="V231" s="74"/>
    </row>
    <row r="232" spans="1:22" ht="12.75" hidden="1">
      <c r="A232" s="41"/>
      <c r="B232" s="72">
        <v>3719000</v>
      </c>
      <c r="C232" s="65" t="s">
        <v>582</v>
      </c>
      <c r="D232" s="65"/>
      <c r="E232" s="135" t="s">
        <v>583</v>
      </c>
      <c r="F232" s="174">
        <f>G232</f>
        <v>0</v>
      </c>
      <c r="G232" s="85"/>
      <c r="H232" s="85">
        <v>0</v>
      </c>
      <c r="I232" s="85">
        <v>0</v>
      </c>
      <c r="J232" s="85">
        <v>0</v>
      </c>
      <c r="K232" s="91">
        <f>M232+P232</f>
        <v>0</v>
      </c>
      <c r="L232" s="93">
        <f>P232</f>
        <v>0</v>
      </c>
      <c r="M232" s="90">
        <v>0</v>
      </c>
      <c r="N232" s="90">
        <v>0</v>
      </c>
      <c r="O232" s="90">
        <v>0</v>
      </c>
      <c r="P232" s="90">
        <f>120000-120000</f>
        <v>0</v>
      </c>
      <c r="Q232" s="91">
        <f t="shared" si="43"/>
        <v>0</v>
      </c>
      <c r="R232" s="74"/>
      <c r="S232" s="74"/>
      <c r="T232" s="74"/>
      <c r="U232" s="74"/>
      <c r="V232" s="74"/>
    </row>
    <row r="233" spans="1:22" ht="36" hidden="1">
      <c r="A233" s="41"/>
      <c r="B233" s="57">
        <v>3719510</v>
      </c>
      <c r="C233" s="65" t="s">
        <v>363</v>
      </c>
      <c r="D233" s="65" t="s">
        <v>205</v>
      </c>
      <c r="E233" s="63" t="s">
        <v>345</v>
      </c>
      <c r="F233" s="102">
        <f>G233+J233</f>
        <v>0</v>
      </c>
      <c r="G233" s="85">
        <v>0</v>
      </c>
      <c r="H233" s="85">
        <v>0</v>
      </c>
      <c r="I233" s="85">
        <v>0</v>
      </c>
      <c r="J233" s="85"/>
      <c r="K233" s="337"/>
      <c r="L233" s="93">
        <f>P233</f>
        <v>0</v>
      </c>
      <c r="M233" s="337"/>
      <c r="N233" s="337"/>
      <c r="O233" s="337"/>
      <c r="P233" s="337"/>
      <c r="Q233" s="88">
        <f t="shared" si="43"/>
        <v>0</v>
      </c>
      <c r="R233" s="74"/>
      <c r="S233" s="74"/>
      <c r="T233" s="74"/>
      <c r="U233" s="74"/>
      <c r="V233" s="74"/>
    </row>
    <row r="234" spans="1:22" s="25" customFormat="1" ht="36" hidden="1">
      <c r="A234" s="42"/>
      <c r="B234" s="57">
        <v>3719570</v>
      </c>
      <c r="C234" s="65" t="s">
        <v>352</v>
      </c>
      <c r="D234" s="65" t="s">
        <v>205</v>
      </c>
      <c r="E234" s="63" t="s">
        <v>345</v>
      </c>
      <c r="F234" s="172">
        <f>G234+J234</f>
        <v>0</v>
      </c>
      <c r="G234" s="102">
        <v>0</v>
      </c>
      <c r="H234" s="102">
        <v>0</v>
      </c>
      <c r="I234" s="102">
        <v>0</v>
      </c>
      <c r="J234" s="102"/>
      <c r="K234" s="88">
        <f>M234+P234</f>
        <v>0</v>
      </c>
      <c r="L234" s="93">
        <f>P234</f>
        <v>0</v>
      </c>
      <c r="M234" s="99">
        <v>0</v>
      </c>
      <c r="N234" s="99">
        <v>0</v>
      </c>
      <c r="O234" s="99">
        <v>0</v>
      </c>
      <c r="P234" s="99"/>
      <c r="Q234" s="88">
        <f t="shared" si="43"/>
        <v>0</v>
      </c>
      <c r="R234" s="80"/>
      <c r="S234" s="80"/>
      <c r="T234" s="80"/>
      <c r="U234" s="80"/>
      <c r="V234" s="80"/>
    </row>
    <row r="235" spans="1:22" ht="35.25" customHeight="1" hidden="1">
      <c r="A235" s="41"/>
      <c r="B235" s="72">
        <v>3719800</v>
      </c>
      <c r="C235" s="65" t="s">
        <v>277</v>
      </c>
      <c r="D235" s="65" t="s">
        <v>205</v>
      </c>
      <c r="E235" s="63" t="s">
        <v>345</v>
      </c>
      <c r="F235" s="174">
        <f>G235</f>
        <v>0</v>
      </c>
      <c r="G235" s="85"/>
      <c r="H235" s="85">
        <v>0</v>
      </c>
      <c r="I235" s="85">
        <v>0</v>
      </c>
      <c r="J235" s="85">
        <v>0</v>
      </c>
      <c r="K235" s="91">
        <f>M235+P235</f>
        <v>0</v>
      </c>
      <c r="L235" s="93">
        <f>P235</f>
        <v>0</v>
      </c>
      <c r="M235" s="90">
        <v>0</v>
      </c>
      <c r="N235" s="90">
        <v>0</v>
      </c>
      <c r="O235" s="90">
        <v>0</v>
      </c>
      <c r="P235" s="90">
        <v>0</v>
      </c>
      <c r="Q235" s="91">
        <f t="shared" si="43"/>
        <v>0</v>
      </c>
      <c r="R235" s="74"/>
      <c r="S235" s="74"/>
      <c r="T235" s="74"/>
      <c r="U235" s="74"/>
      <c r="V235" s="74"/>
    </row>
    <row r="236" spans="1:22" ht="12.75" hidden="1">
      <c r="A236" s="41"/>
      <c r="B236" s="69">
        <v>3710000</v>
      </c>
      <c r="C236" s="66"/>
      <c r="D236" s="66"/>
      <c r="E236" s="56" t="s">
        <v>584</v>
      </c>
      <c r="F236" s="174">
        <v>1000</v>
      </c>
      <c r="G236" s="85">
        <v>0</v>
      </c>
      <c r="H236" s="85">
        <v>0</v>
      </c>
      <c r="I236" s="85">
        <v>0</v>
      </c>
      <c r="J236" s="85">
        <v>0</v>
      </c>
      <c r="K236" s="91">
        <v>0</v>
      </c>
      <c r="L236" s="93">
        <v>0</v>
      </c>
      <c r="M236" s="90">
        <v>0</v>
      </c>
      <c r="N236" s="90">
        <v>0</v>
      </c>
      <c r="O236" s="90">
        <v>0</v>
      </c>
      <c r="P236" s="90">
        <v>0</v>
      </c>
      <c r="Q236" s="91">
        <v>1000</v>
      </c>
      <c r="R236" s="74"/>
      <c r="S236" s="74"/>
      <c r="T236" s="74"/>
      <c r="U236" s="74"/>
      <c r="V236" s="74"/>
    </row>
    <row r="237" spans="1:22" ht="12.75" hidden="1">
      <c r="A237" s="41"/>
      <c r="B237" s="69"/>
      <c r="C237" s="66"/>
      <c r="D237" s="66"/>
      <c r="E237" s="55"/>
      <c r="F237" s="174"/>
      <c r="G237" s="85"/>
      <c r="H237" s="85"/>
      <c r="I237" s="85"/>
      <c r="J237" s="85"/>
      <c r="K237" s="91"/>
      <c r="L237" s="93"/>
      <c r="M237" s="90"/>
      <c r="N237" s="90"/>
      <c r="O237" s="90"/>
      <c r="P237" s="90"/>
      <c r="Q237" s="91"/>
      <c r="R237" s="74"/>
      <c r="S237" s="74"/>
      <c r="T237" s="74"/>
      <c r="U237" s="74"/>
      <c r="V237" s="74"/>
    </row>
    <row r="238" spans="1:22" ht="15" customHeight="1">
      <c r="A238" s="41"/>
      <c r="B238" s="69">
        <v>3718700</v>
      </c>
      <c r="C238" s="66" t="s">
        <v>585</v>
      </c>
      <c r="D238" s="71"/>
      <c r="E238" s="56" t="s">
        <v>16</v>
      </c>
      <c r="F238" s="83">
        <f>F239</f>
        <v>5000</v>
      </c>
      <c r="G238" s="83">
        <f>G239</f>
        <v>0</v>
      </c>
      <c r="H238" s="83">
        <f>H239</f>
        <v>0</v>
      </c>
      <c r="I238" s="83">
        <f>I239</f>
        <v>0</v>
      </c>
      <c r="J238" s="83">
        <v>0</v>
      </c>
      <c r="K238" s="91">
        <f>M238+P238</f>
        <v>0</v>
      </c>
      <c r="L238" s="93">
        <f>P238</f>
        <v>0</v>
      </c>
      <c r="M238" s="91">
        <f>M239</f>
        <v>0</v>
      </c>
      <c r="N238" s="91">
        <f>N239</f>
        <v>0</v>
      </c>
      <c r="O238" s="91">
        <f>O239</f>
        <v>0</v>
      </c>
      <c r="P238" s="91">
        <f>P239</f>
        <v>0</v>
      </c>
      <c r="Q238" s="91">
        <f>F238+K238</f>
        <v>5000</v>
      </c>
      <c r="R238" s="74"/>
      <c r="S238" s="74"/>
      <c r="T238" s="74"/>
      <c r="U238" s="74"/>
      <c r="V238" s="74"/>
    </row>
    <row r="239" spans="1:22" ht="12.75">
      <c r="A239" s="41" t="s">
        <v>162</v>
      </c>
      <c r="B239" s="327">
        <v>3718710</v>
      </c>
      <c r="C239" s="66" t="s">
        <v>487</v>
      </c>
      <c r="D239" s="66" t="s">
        <v>160</v>
      </c>
      <c r="E239" s="55" t="s">
        <v>523</v>
      </c>
      <c r="F239" s="31">
        <v>5000</v>
      </c>
      <c r="G239" s="31">
        <v>0</v>
      </c>
      <c r="H239" s="31">
        <v>0</v>
      </c>
      <c r="I239" s="31">
        <v>0</v>
      </c>
      <c r="J239" s="31">
        <v>0</v>
      </c>
      <c r="K239" s="91">
        <f>M239+P239</f>
        <v>0</v>
      </c>
      <c r="L239" s="93">
        <f>P239</f>
        <v>0</v>
      </c>
      <c r="M239" s="93">
        <v>0</v>
      </c>
      <c r="N239" s="93">
        <v>0</v>
      </c>
      <c r="O239" s="93">
        <v>0</v>
      </c>
      <c r="P239" s="93">
        <v>0</v>
      </c>
      <c r="Q239" s="91">
        <f>F239+K239</f>
        <v>5000</v>
      </c>
      <c r="R239" s="74"/>
      <c r="S239" s="74"/>
      <c r="T239" s="74"/>
      <c r="U239" s="74"/>
      <c r="V239" s="74"/>
    </row>
    <row r="240" spans="1:17" s="25" customFormat="1" ht="19.5" customHeight="1">
      <c r="A240" s="42"/>
      <c r="B240" s="360" t="s">
        <v>407</v>
      </c>
      <c r="C240" s="360"/>
      <c r="D240" s="360"/>
      <c r="E240" s="360"/>
      <c r="F240" s="328">
        <f>F18+F39+F59+F133+F185+F188</f>
        <v>2960227</v>
      </c>
      <c r="G240" s="328">
        <f>G18+G39+G59+G133+G185+G188+G238</f>
        <v>2955227</v>
      </c>
      <c r="H240" s="328">
        <f>H18+H39+H59+H133+H185+H188</f>
        <v>1249648</v>
      </c>
      <c r="I240" s="328">
        <f>I18+I39+I59+I133+I185+I188</f>
        <v>196400</v>
      </c>
      <c r="J240" s="328">
        <f>J18+J39+J59+J133+J185+J188</f>
        <v>0</v>
      </c>
      <c r="K240" s="91">
        <f>M240+P240</f>
        <v>0</v>
      </c>
      <c r="L240" s="328">
        <f>L18+L39+L59+L133+L185+L188+L238</f>
        <v>0</v>
      </c>
      <c r="M240" s="328">
        <f>M18+M39+M59+M133+M185+M188+M238</f>
        <v>0</v>
      </c>
      <c r="N240" s="328">
        <f>N18+N39+N59+N133+N185+N188+N238</f>
        <v>0</v>
      </c>
      <c r="O240" s="328">
        <f>O18+O39+O59+O133+O185+O188+O238</f>
        <v>0</v>
      </c>
      <c r="P240" s="328">
        <f>P18+P39+P59+P133+P185+P188+P238</f>
        <v>0</v>
      </c>
      <c r="Q240" s="328">
        <f>F240+K240</f>
        <v>2960227</v>
      </c>
    </row>
    <row r="241" spans="1:5" ht="24.75" customHeight="1">
      <c r="A241" s="22"/>
      <c r="B241" s="26"/>
      <c r="C241" s="53"/>
      <c r="D241" s="53"/>
      <c r="E241" s="53"/>
    </row>
    <row r="242" spans="1:14" ht="18.75">
      <c r="A242" s="22"/>
      <c r="B242" s="370" t="s">
        <v>36</v>
      </c>
      <c r="C242" s="370"/>
      <c r="D242" s="370"/>
      <c r="E242" s="370"/>
      <c r="F242" s="16" t="s">
        <v>150</v>
      </c>
      <c r="G242" s="16"/>
      <c r="H242" s="16"/>
      <c r="I242" s="16"/>
      <c r="J242" s="16"/>
      <c r="K242" s="19"/>
      <c r="L242" s="19"/>
      <c r="M242" s="16"/>
      <c r="N242" s="19" t="s">
        <v>543</v>
      </c>
    </row>
    <row r="243" spans="1:5" ht="12.75">
      <c r="A243" s="22"/>
      <c r="B243" s="53"/>
      <c r="C243" s="53"/>
      <c r="D243" s="53"/>
      <c r="E243" s="53"/>
    </row>
    <row r="244" spans="1:5" ht="12.75">
      <c r="A244" s="22"/>
      <c r="B244" s="53"/>
      <c r="C244" s="53"/>
      <c r="D244" s="53"/>
      <c r="E244" s="53"/>
    </row>
    <row r="245" spans="1:5" ht="12.75">
      <c r="A245" s="22"/>
      <c r="B245" s="53"/>
      <c r="C245" s="53"/>
      <c r="D245" s="53"/>
      <c r="E245" s="53"/>
    </row>
    <row r="246" spans="1:5" ht="12.75">
      <c r="A246" s="22"/>
      <c r="B246" s="53"/>
      <c r="C246" s="53"/>
      <c r="D246" s="53"/>
      <c r="E246" s="53"/>
    </row>
    <row r="247" spans="1:5" ht="12.75">
      <c r="A247" s="22"/>
      <c r="B247" s="53"/>
      <c r="C247" s="53"/>
      <c r="D247" s="53"/>
      <c r="E247" s="53"/>
    </row>
    <row r="248" spans="1:5" ht="12.75">
      <c r="A248" s="22"/>
      <c r="B248" s="53"/>
      <c r="C248" s="53"/>
      <c r="D248" s="53"/>
      <c r="E248" s="53"/>
    </row>
    <row r="249" spans="1:5" ht="12.75">
      <c r="A249" s="22"/>
      <c r="B249" s="53"/>
      <c r="C249" s="53"/>
      <c r="D249" s="53"/>
      <c r="E249" s="53"/>
    </row>
    <row r="250" spans="1:5" ht="12.75">
      <c r="A250" s="22"/>
      <c r="B250" s="53"/>
      <c r="C250" s="53"/>
      <c r="D250" s="53"/>
      <c r="E250" s="53"/>
    </row>
    <row r="251" spans="1:5" ht="12.75">
      <c r="A251" s="22"/>
      <c r="B251" s="53"/>
      <c r="C251" s="53"/>
      <c r="D251" s="53"/>
      <c r="E251" s="53"/>
    </row>
    <row r="252" spans="1:5" ht="12.75">
      <c r="A252" s="22"/>
      <c r="B252" s="53"/>
      <c r="C252" s="53"/>
      <c r="D252" s="53"/>
      <c r="E252" s="53"/>
    </row>
    <row r="253" spans="1:5" ht="12.75">
      <c r="A253" s="22"/>
      <c r="B253" s="53"/>
      <c r="C253" s="53"/>
      <c r="D253" s="53"/>
      <c r="E253" s="53"/>
    </row>
    <row r="254" spans="2:5" ht="12.75">
      <c r="B254" s="53"/>
      <c r="C254" s="53"/>
      <c r="D254" s="53"/>
      <c r="E254" s="53"/>
    </row>
    <row r="255" spans="2:5" ht="12.75">
      <c r="B255" s="53"/>
      <c r="C255" s="53"/>
      <c r="D255" s="53"/>
      <c r="E255" s="53"/>
    </row>
    <row r="256" spans="2:5" ht="12.75">
      <c r="B256" s="53"/>
      <c r="C256" s="53"/>
      <c r="D256" s="53"/>
      <c r="E256" s="53"/>
    </row>
    <row r="257" spans="2:5" ht="12.75">
      <c r="B257" s="53"/>
      <c r="C257" s="53"/>
      <c r="D257" s="53"/>
      <c r="E257" s="53"/>
    </row>
    <row r="258" spans="2:5" ht="12.75">
      <c r="B258" s="53"/>
      <c r="C258" s="53"/>
      <c r="D258" s="53"/>
      <c r="E258" s="53"/>
    </row>
    <row r="259" spans="2:5" ht="12.75">
      <c r="B259" s="53"/>
      <c r="C259" s="53"/>
      <c r="D259" s="53"/>
      <c r="E259" s="53"/>
    </row>
    <row r="260" spans="2:5" ht="12.75">
      <c r="B260" s="53"/>
      <c r="C260" s="53"/>
      <c r="D260" s="53"/>
      <c r="E260" s="53"/>
    </row>
    <row r="261" spans="2:5" ht="12.75">
      <c r="B261" s="53"/>
      <c r="C261" s="53"/>
      <c r="D261" s="53"/>
      <c r="E261" s="53"/>
    </row>
    <row r="262" spans="2:5" ht="12.75">
      <c r="B262" s="53"/>
      <c r="C262" s="53"/>
      <c r="D262" s="53"/>
      <c r="E262" s="53"/>
    </row>
    <row r="263" spans="2:5" ht="12.75">
      <c r="B263" s="53"/>
      <c r="C263" s="53"/>
      <c r="D263" s="53"/>
      <c r="E263" s="53"/>
    </row>
    <row r="264" spans="2:5" ht="12.75">
      <c r="B264" s="53"/>
      <c r="C264" s="53"/>
      <c r="D264" s="53"/>
      <c r="E264" s="53"/>
    </row>
    <row r="265" spans="2:5" ht="12.75">
      <c r="B265" s="53"/>
      <c r="C265" s="53"/>
      <c r="D265" s="53"/>
      <c r="E265" s="53"/>
    </row>
    <row r="266" spans="2:5" ht="12.75">
      <c r="B266" s="53"/>
      <c r="C266" s="53"/>
      <c r="D266" s="53"/>
      <c r="E266" s="53"/>
    </row>
    <row r="267" spans="2:5" ht="12.75">
      <c r="B267" s="53"/>
      <c r="C267" s="53"/>
      <c r="D267" s="53"/>
      <c r="E267" s="53"/>
    </row>
    <row r="268" spans="2:5" ht="12.75">
      <c r="B268" s="53"/>
      <c r="C268" s="53"/>
      <c r="D268" s="53"/>
      <c r="E268" s="53"/>
    </row>
    <row r="269" spans="2:5" ht="12.75">
      <c r="B269" s="53"/>
      <c r="C269" s="53"/>
      <c r="D269" s="53"/>
      <c r="E269" s="53"/>
    </row>
    <row r="270" spans="2:5" ht="12.75">
      <c r="B270" s="53"/>
      <c r="C270" s="53"/>
      <c r="D270" s="53"/>
      <c r="E270" s="53"/>
    </row>
    <row r="271" spans="2:5" ht="12.75">
      <c r="B271" s="53"/>
      <c r="C271" s="53"/>
      <c r="D271" s="53"/>
      <c r="E271" s="53"/>
    </row>
    <row r="272" spans="2:5" ht="12.75">
      <c r="B272" s="53"/>
      <c r="C272" s="53"/>
      <c r="D272" s="53"/>
      <c r="E272" s="53"/>
    </row>
    <row r="273" spans="2:5" ht="12.75">
      <c r="B273" s="53"/>
      <c r="C273" s="53"/>
      <c r="D273" s="53"/>
      <c r="E273" s="53"/>
    </row>
    <row r="274" spans="2:5" ht="12.75">
      <c r="B274" s="53"/>
      <c r="C274" s="53"/>
      <c r="D274" s="53"/>
      <c r="E274" s="53"/>
    </row>
    <row r="275" spans="2:5" ht="12.75">
      <c r="B275" s="53"/>
      <c r="C275" s="53"/>
      <c r="D275" s="53"/>
      <c r="E275" s="53"/>
    </row>
    <row r="276" spans="2:5" ht="12.75">
      <c r="B276" s="53"/>
      <c r="C276" s="53"/>
      <c r="D276" s="53"/>
      <c r="E276" s="53"/>
    </row>
    <row r="277" spans="2:5" ht="12.75">
      <c r="B277" s="53"/>
      <c r="C277" s="53"/>
      <c r="D277" s="53"/>
      <c r="E277" s="53"/>
    </row>
    <row r="278" spans="2:5" ht="12.75">
      <c r="B278" s="53"/>
      <c r="C278" s="53"/>
      <c r="D278" s="53"/>
      <c r="E278" s="53"/>
    </row>
    <row r="279" spans="2:5" ht="12.75">
      <c r="B279" s="53"/>
      <c r="C279" s="53"/>
      <c r="D279" s="53"/>
      <c r="E279" s="53"/>
    </row>
    <row r="280" spans="2:5" ht="12.75">
      <c r="B280" s="53"/>
      <c r="C280" s="53"/>
      <c r="D280" s="53"/>
      <c r="E280" s="53"/>
    </row>
    <row r="281" spans="2:5" ht="12.75">
      <c r="B281" s="53"/>
      <c r="C281" s="53"/>
      <c r="D281" s="53"/>
      <c r="E281" s="53"/>
    </row>
    <row r="282" spans="2:5" ht="12.75">
      <c r="B282" s="53"/>
      <c r="C282" s="53"/>
      <c r="D282" s="53"/>
      <c r="E282" s="53"/>
    </row>
    <row r="283" spans="2:5" ht="12.75">
      <c r="B283" s="53"/>
      <c r="C283" s="53"/>
      <c r="D283" s="53"/>
      <c r="E283" s="53"/>
    </row>
    <row r="284" spans="2:5" ht="12.75">
      <c r="B284" s="53"/>
      <c r="C284" s="53"/>
      <c r="D284" s="53"/>
      <c r="E284" s="53"/>
    </row>
    <row r="285" spans="2:5" ht="12.75">
      <c r="B285" s="53"/>
      <c r="C285" s="53"/>
      <c r="D285" s="53"/>
      <c r="E285" s="53"/>
    </row>
    <row r="286" spans="2:5" ht="12.75">
      <c r="B286" s="53"/>
      <c r="C286" s="53"/>
      <c r="D286" s="53"/>
      <c r="E286" s="53"/>
    </row>
    <row r="287" spans="2:5" ht="12.75">
      <c r="B287" s="53"/>
      <c r="C287" s="53"/>
      <c r="D287" s="53"/>
      <c r="E287" s="53"/>
    </row>
    <row r="288" spans="2:5" ht="12.75">
      <c r="B288" s="53"/>
      <c r="C288" s="53"/>
      <c r="D288" s="53"/>
      <c r="E288" s="53"/>
    </row>
    <row r="289" spans="2:5" ht="12.75">
      <c r="B289" s="53"/>
      <c r="C289" s="53"/>
      <c r="D289" s="53"/>
      <c r="E289" s="53"/>
    </row>
    <row r="290" spans="2:5" ht="12.75">
      <c r="B290" s="53"/>
      <c r="C290" s="53"/>
      <c r="D290" s="53"/>
      <c r="E290" s="53"/>
    </row>
    <row r="291" spans="2:5" ht="12.75">
      <c r="B291" s="53"/>
      <c r="C291" s="53"/>
      <c r="D291" s="53"/>
      <c r="E291" s="53"/>
    </row>
    <row r="292" spans="2:5" ht="12.75">
      <c r="B292" s="53"/>
      <c r="C292" s="53"/>
      <c r="D292" s="53"/>
      <c r="E292" s="53"/>
    </row>
    <row r="293" spans="2:5" ht="12.75">
      <c r="B293" s="53"/>
      <c r="C293" s="53"/>
      <c r="D293" s="53"/>
      <c r="E293" s="53"/>
    </row>
  </sheetData>
  <sheetProtection/>
  <mergeCells count="51">
    <mergeCell ref="B242:E242"/>
    <mergeCell ref="P13:P16"/>
    <mergeCell ref="K13:K16"/>
    <mergeCell ref="M13:M16"/>
    <mergeCell ref="C12:C16"/>
    <mergeCell ref="G13:G16"/>
    <mergeCell ref="F12:J12"/>
    <mergeCell ref="B129:D129"/>
    <mergeCell ref="B44:D44"/>
    <mergeCell ref="B43:D43"/>
    <mergeCell ref="B115:D115"/>
    <mergeCell ref="B12:B16"/>
    <mergeCell ref="H15:H16"/>
    <mergeCell ref="B101:D101"/>
    <mergeCell ref="B113:D113"/>
    <mergeCell ref="B18:D18"/>
    <mergeCell ref="B21:D21"/>
    <mergeCell ref="B39:D39"/>
    <mergeCell ref="B25:D25"/>
    <mergeCell ref="B114:D114"/>
    <mergeCell ref="A12:A16"/>
    <mergeCell ref="I15:I16"/>
    <mergeCell ref="L13:L16"/>
    <mergeCell ref="E12:E16"/>
    <mergeCell ref="K12:P12"/>
    <mergeCell ref="B240:E240"/>
    <mergeCell ref="B121:D121"/>
    <mergeCell ref="B188:D188"/>
    <mergeCell ref="B185:D185"/>
    <mergeCell ref="B127:D127"/>
    <mergeCell ref="B181:D181"/>
    <mergeCell ref="B133:D133"/>
    <mergeCell ref="B119:D119"/>
    <mergeCell ref="B120:D120"/>
    <mergeCell ref="B117:D117"/>
    <mergeCell ref="B126:D126"/>
    <mergeCell ref="O15:O16"/>
    <mergeCell ref="Q12:Q16"/>
    <mergeCell ref="B6:Q6"/>
    <mergeCell ref="B7:Q7"/>
    <mergeCell ref="F13:F16"/>
    <mergeCell ref="H13:I14"/>
    <mergeCell ref="N13:O14"/>
    <mergeCell ref="C9:D9"/>
    <mergeCell ref="N15:N16"/>
    <mergeCell ref="J13:J16"/>
    <mergeCell ref="C10:D10"/>
    <mergeCell ref="B103:D103"/>
    <mergeCell ref="B104:D104"/>
    <mergeCell ref="B59:D59"/>
    <mergeCell ref="D12:D16"/>
  </mergeCells>
  <printOptions/>
  <pageMargins left="0.1968503937007874" right="0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showGridLines="0" showZeros="0" zoomScaleSheetLayoutView="50" zoomScalePageLayoutView="0" workbookViewId="0" topLeftCell="B1">
      <selection activeCell="B5" sqref="B5"/>
    </sheetView>
  </sheetViews>
  <sheetFormatPr defaultColWidth="6.375" defaultRowHeight="12.75"/>
  <cols>
    <col min="1" max="1" width="0" style="235" hidden="1" customWidth="1"/>
    <col min="2" max="3" width="10.25390625" style="239" customWidth="1"/>
    <col min="4" max="4" width="10.75390625" style="239" customWidth="1"/>
    <col min="5" max="5" width="39.00390625" style="239" customWidth="1"/>
    <col min="6" max="6" width="10.625" style="239" customWidth="1"/>
    <col min="7" max="7" width="12.00390625" style="239" customWidth="1"/>
    <col min="8" max="8" width="10.875" style="239" customWidth="1"/>
    <col min="9" max="9" width="11.875" style="239" customWidth="1"/>
    <col min="10" max="10" width="12.125" style="239" customWidth="1"/>
    <col min="11" max="11" width="11.375" style="239" customWidth="1"/>
    <col min="12" max="12" width="11.125" style="239" customWidth="1"/>
    <col min="13" max="13" width="12.875" style="239" customWidth="1"/>
    <col min="14" max="14" width="11.375" style="239" customWidth="1"/>
    <col min="15" max="15" width="11.25390625" style="239" customWidth="1"/>
    <col min="16" max="16" width="12.625" style="239" customWidth="1"/>
    <col min="17" max="17" width="11.25390625" style="239" customWidth="1"/>
    <col min="18" max="16384" width="6.375" style="239" customWidth="1"/>
  </cols>
  <sheetData>
    <row r="2" spans="2:17" ht="72" customHeight="1">
      <c r="B2" s="236"/>
      <c r="C2" s="236"/>
      <c r="D2" s="236"/>
      <c r="E2" s="237"/>
      <c r="F2" s="237"/>
      <c r="G2" s="237"/>
      <c r="H2" s="237"/>
      <c r="I2" s="237"/>
      <c r="J2" s="237"/>
      <c r="K2" s="237"/>
      <c r="L2" s="237"/>
      <c r="M2" s="238"/>
      <c r="N2" s="377" t="s">
        <v>533</v>
      </c>
      <c r="O2" s="378"/>
      <c r="P2" s="378"/>
      <c r="Q2" s="378"/>
    </row>
    <row r="3" spans="2:17" ht="18.75" customHeight="1">
      <c r="B3" s="236"/>
      <c r="C3" s="236"/>
      <c r="D3" s="236"/>
      <c r="E3" s="237"/>
      <c r="F3" s="237"/>
      <c r="G3" s="237"/>
      <c r="H3" s="237"/>
      <c r="I3" s="237"/>
      <c r="J3" s="237"/>
      <c r="K3" s="237"/>
      <c r="L3" s="237"/>
      <c r="M3" s="234"/>
      <c r="N3" s="378"/>
      <c r="O3" s="378"/>
      <c r="P3" s="378"/>
      <c r="Q3" s="378"/>
    </row>
    <row r="4" spans="2:17" ht="22.5" customHeight="1">
      <c r="B4" s="377" t="s">
        <v>587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2:17" ht="22.5" customHeight="1">
      <c r="B5" s="311"/>
      <c r="C5" s="339" t="s">
        <v>541</v>
      </c>
      <c r="D5" s="339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2:21" ht="21" customHeight="1">
      <c r="B6" s="312"/>
      <c r="C6" s="345" t="s">
        <v>408</v>
      </c>
      <c r="D6" s="345"/>
      <c r="E6" s="233"/>
      <c r="F6" s="233"/>
      <c r="G6" s="233"/>
      <c r="H6" s="233"/>
      <c r="I6" s="233"/>
      <c r="J6" s="233"/>
      <c r="K6" s="233"/>
      <c r="L6" s="233"/>
      <c r="M6" s="233"/>
      <c r="N6" s="236"/>
      <c r="O6" s="236"/>
      <c r="P6" s="236"/>
      <c r="Q6" s="240" t="s">
        <v>488</v>
      </c>
      <c r="R6" s="241"/>
      <c r="S6" s="241"/>
      <c r="T6" s="241"/>
      <c r="U6" s="241"/>
    </row>
    <row r="7" spans="1:21" ht="39.75" customHeight="1">
      <c r="A7" s="242"/>
      <c r="B7" s="373" t="s">
        <v>496</v>
      </c>
      <c r="C7" s="376" t="s">
        <v>497</v>
      </c>
      <c r="D7" s="382" t="s">
        <v>498</v>
      </c>
      <c r="E7" s="232" t="s">
        <v>499</v>
      </c>
      <c r="F7" s="385" t="s">
        <v>500</v>
      </c>
      <c r="G7" s="385"/>
      <c r="H7" s="385"/>
      <c r="I7" s="385"/>
      <c r="J7" s="385" t="s">
        <v>501</v>
      </c>
      <c r="K7" s="385"/>
      <c r="L7" s="385"/>
      <c r="M7" s="385"/>
      <c r="N7" s="385" t="s">
        <v>536</v>
      </c>
      <c r="O7" s="385"/>
      <c r="P7" s="385"/>
      <c r="Q7" s="385"/>
      <c r="R7" s="241"/>
      <c r="S7" s="241"/>
      <c r="T7" s="241"/>
      <c r="U7" s="241"/>
    </row>
    <row r="8" spans="1:21" ht="28.5" customHeight="1">
      <c r="A8" s="243"/>
      <c r="B8" s="374"/>
      <c r="C8" s="376"/>
      <c r="D8" s="383"/>
      <c r="E8" s="386" t="s">
        <v>502</v>
      </c>
      <c r="F8" s="379" t="s">
        <v>481</v>
      </c>
      <c r="G8" s="380" t="s">
        <v>482</v>
      </c>
      <c r="H8" s="381"/>
      <c r="I8" s="379" t="s">
        <v>503</v>
      </c>
      <c r="J8" s="379" t="s">
        <v>481</v>
      </c>
      <c r="K8" s="380" t="s">
        <v>482</v>
      </c>
      <c r="L8" s="381"/>
      <c r="M8" s="379" t="s">
        <v>503</v>
      </c>
      <c r="N8" s="379" t="s">
        <v>481</v>
      </c>
      <c r="O8" s="380" t="s">
        <v>482</v>
      </c>
      <c r="P8" s="381"/>
      <c r="Q8" s="379" t="s">
        <v>0</v>
      </c>
      <c r="R8" s="241"/>
      <c r="S8" s="241"/>
      <c r="T8" s="241"/>
      <c r="U8" s="241"/>
    </row>
    <row r="9" spans="1:21" ht="67.5" customHeight="1">
      <c r="A9" s="237"/>
      <c r="B9" s="375"/>
      <c r="C9" s="376"/>
      <c r="D9" s="384"/>
      <c r="E9" s="386"/>
      <c r="F9" s="379"/>
      <c r="G9" s="231" t="s">
        <v>404</v>
      </c>
      <c r="H9" s="315" t="s">
        <v>368</v>
      </c>
      <c r="I9" s="379"/>
      <c r="J9" s="379"/>
      <c r="K9" s="231" t="s">
        <v>404</v>
      </c>
      <c r="L9" s="315" t="s">
        <v>368</v>
      </c>
      <c r="M9" s="379"/>
      <c r="N9" s="379"/>
      <c r="O9" s="231" t="s">
        <v>404</v>
      </c>
      <c r="P9" s="315" t="s">
        <v>368</v>
      </c>
      <c r="Q9" s="379"/>
      <c r="R9" s="241"/>
      <c r="S9" s="241"/>
      <c r="T9" s="241"/>
      <c r="U9" s="241"/>
    </row>
    <row r="10" spans="1:21" ht="22.5" customHeight="1">
      <c r="A10" s="237"/>
      <c r="B10" s="244">
        <v>1</v>
      </c>
      <c r="C10" s="245">
        <v>2</v>
      </c>
      <c r="D10" s="230">
        <v>3</v>
      </c>
      <c r="E10" s="246">
        <v>4</v>
      </c>
      <c r="F10" s="247">
        <v>5</v>
      </c>
      <c r="G10" s="247">
        <v>6</v>
      </c>
      <c r="H10" s="248">
        <v>7</v>
      </c>
      <c r="I10" s="247">
        <v>8</v>
      </c>
      <c r="J10" s="247">
        <v>9</v>
      </c>
      <c r="K10" s="247">
        <v>10</v>
      </c>
      <c r="L10" s="248">
        <v>11</v>
      </c>
      <c r="M10" s="247">
        <v>12</v>
      </c>
      <c r="N10" s="247">
        <v>13</v>
      </c>
      <c r="O10" s="247">
        <v>14</v>
      </c>
      <c r="P10" s="248">
        <v>15</v>
      </c>
      <c r="Q10" s="248">
        <v>16</v>
      </c>
      <c r="R10" s="241"/>
      <c r="S10" s="241"/>
      <c r="T10" s="241"/>
      <c r="U10" s="241"/>
    </row>
    <row r="11" spans="1:21" s="252" customFormat="1" ht="41.25" customHeight="1">
      <c r="A11" s="249"/>
      <c r="B11" s="250" t="s">
        <v>504</v>
      </c>
      <c r="C11" s="250" t="s">
        <v>504</v>
      </c>
      <c r="D11" s="250" t="s">
        <v>504</v>
      </c>
      <c r="E11" s="250" t="s">
        <v>504</v>
      </c>
      <c r="F11" s="250" t="s">
        <v>504</v>
      </c>
      <c r="G11" s="250" t="s">
        <v>504</v>
      </c>
      <c r="H11" s="250" t="s">
        <v>504</v>
      </c>
      <c r="I11" s="250" t="s">
        <v>504</v>
      </c>
      <c r="J11" s="250" t="s">
        <v>504</v>
      </c>
      <c r="K11" s="250" t="s">
        <v>504</v>
      </c>
      <c r="L11" s="250" t="s">
        <v>504</v>
      </c>
      <c r="M11" s="250" t="s">
        <v>504</v>
      </c>
      <c r="N11" s="250" t="s">
        <v>504</v>
      </c>
      <c r="O11" s="250" t="s">
        <v>504</v>
      </c>
      <c r="P11" s="250" t="s">
        <v>504</v>
      </c>
      <c r="Q11" s="250" t="s">
        <v>504</v>
      </c>
      <c r="R11" s="251"/>
      <c r="S11" s="251"/>
      <c r="T11" s="251"/>
      <c r="U11" s="251"/>
    </row>
    <row r="12" spans="1:21" s="252" customFormat="1" ht="37.5" customHeight="1">
      <c r="A12" s="249"/>
      <c r="B12" s="250" t="s">
        <v>504</v>
      </c>
      <c r="C12" s="250" t="s">
        <v>504</v>
      </c>
      <c r="D12" s="250" t="s">
        <v>504</v>
      </c>
      <c r="E12" s="250" t="s">
        <v>504</v>
      </c>
      <c r="F12" s="250" t="s">
        <v>504</v>
      </c>
      <c r="G12" s="250" t="s">
        <v>504</v>
      </c>
      <c r="H12" s="250" t="s">
        <v>504</v>
      </c>
      <c r="I12" s="250" t="s">
        <v>504</v>
      </c>
      <c r="J12" s="250" t="s">
        <v>504</v>
      </c>
      <c r="K12" s="250" t="s">
        <v>504</v>
      </c>
      <c r="L12" s="250" t="s">
        <v>504</v>
      </c>
      <c r="M12" s="250" t="s">
        <v>504</v>
      </c>
      <c r="N12" s="250" t="s">
        <v>504</v>
      </c>
      <c r="O12" s="250" t="s">
        <v>504</v>
      </c>
      <c r="P12" s="250" t="s">
        <v>504</v>
      </c>
      <c r="Q12" s="250" t="s">
        <v>504</v>
      </c>
      <c r="R12" s="251"/>
      <c r="S12" s="251"/>
      <c r="T12" s="251"/>
      <c r="U12" s="251"/>
    </row>
    <row r="13" spans="1:21" s="252" customFormat="1" ht="74.25" customHeight="1">
      <c r="A13" s="249"/>
      <c r="B13" s="250" t="s">
        <v>504</v>
      </c>
      <c r="C13" s="250" t="s">
        <v>504</v>
      </c>
      <c r="D13" s="250" t="s">
        <v>504</v>
      </c>
      <c r="E13" s="250" t="s">
        <v>504</v>
      </c>
      <c r="F13" s="250" t="s">
        <v>504</v>
      </c>
      <c r="G13" s="250" t="s">
        <v>504</v>
      </c>
      <c r="H13" s="250" t="s">
        <v>504</v>
      </c>
      <c r="I13" s="250" t="s">
        <v>504</v>
      </c>
      <c r="J13" s="250" t="s">
        <v>504</v>
      </c>
      <c r="K13" s="250" t="s">
        <v>504</v>
      </c>
      <c r="L13" s="250" t="s">
        <v>504</v>
      </c>
      <c r="M13" s="250" t="s">
        <v>504</v>
      </c>
      <c r="N13" s="250" t="s">
        <v>504</v>
      </c>
      <c r="O13" s="250" t="s">
        <v>504</v>
      </c>
      <c r="P13" s="250" t="s">
        <v>504</v>
      </c>
      <c r="Q13" s="250" t="s">
        <v>504</v>
      </c>
      <c r="R13" s="251"/>
      <c r="S13" s="251"/>
      <c r="T13" s="251"/>
      <c r="U13" s="251"/>
    </row>
    <row r="14" spans="1:21" s="252" customFormat="1" ht="74.25" customHeight="1">
      <c r="A14" s="249"/>
      <c r="B14" s="250" t="s">
        <v>504</v>
      </c>
      <c r="C14" s="250" t="s">
        <v>504</v>
      </c>
      <c r="D14" s="250" t="s">
        <v>504</v>
      </c>
      <c r="E14" s="250" t="s">
        <v>504</v>
      </c>
      <c r="F14" s="250" t="s">
        <v>504</v>
      </c>
      <c r="G14" s="250" t="s">
        <v>504</v>
      </c>
      <c r="H14" s="250" t="s">
        <v>504</v>
      </c>
      <c r="I14" s="250" t="s">
        <v>504</v>
      </c>
      <c r="J14" s="250" t="s">
        <v>504</v>
      </c>
      <c r="K14" s="250" t="s">
        <v>504</v>
      </c>
      <c r="L14" s="250" t="s">
        <v>504</v>
      </c>
      <c r="M14" s="250" t="s">
        <v>504</v>
      </c>
      <c r="N14" s="250" t="s">
        <v>504</v>
      </c>
      <c r="O14" s="250" t="s">
        <v>504</v>
      </c>
      <c r="P14" s="250" t="s">
        <v>504</v>
      </c>
      <c r="Q14" s="250" t="s">
        <v>504</v>
      </c>
      <c r="R14" s="251"/>
      <c r="S14" s="251"/>
      <c r="T14" s="251"/>
      <c r="U14" s="251"/>
    </row>
    <row r="15" spans="1:21" s="252" customFormat="1" ht="74.25" customHeight="1" hidden="1">
      <c r="A15" s="249"/>
      <c r="B15" s="250" t="s">
        <v>505</v>
      </c>
      <c r="C15" s="253">
        <v>8832</v>
      </c>
      <c r="D15" s="254" t="s">
        <v>506</v>
      </c>
      <c r="E15" s="255" t="s">
        <v>507</v>
      </c>
      <c r="F15" s="256"/>
      <c r="G15" s="256"/>
      <c r="H15" s="257"/>
      <c r="I15" s="258"/>
      <c r="J15" s="256"/>
      <c r="K15" s="256"/>
      <c r="L15" s="257"/>
      <c r="M15" s="258">
        <f>J15+K15</f>
        <v>0</v>
      </c>
      <c r="N15" s="258">
        <f>F15+J15</f>
        <v>0</v>
      </c>
      <c r="O15" s="258">
        <f>G15+K15</f>
        <v>0</v>
      </c>
      <c r="P15" s="257"/>
      <c r="Q15" s="259">
        <f>N15+O15</f>
        <v>0</v>
      </c>
      <c r="R15" s="251"/>
      <c r="S15" s="251"/>
      <c r="T15" s="251"/>
      <c r="U15" s="251"/>
    </row>
    <row r="16" spans="2:17" ht="27" customHeight="1">
      <c r="B16" s="260"/>
      <c r="C16" s="260"/>
      <c r="D16" s="261"/>
      <c r="E16" s="262" t="s">
        <v>407</v>
      </c>
      <c r="F16" s="263" t="str">
        <f>F11</f>
        <v>0</v>
      </c>
      <c r="G16" s="263" t="str">
        <f aca="true" t="shared" si="0" ref="G16:Q16">G11</f>
        <v>0</v>
      </c>
      <c r="H16" s="263" t="str">
        <f t="shared" si="0"/>
        <v>0</v>
      </c>
      <c r="I16" s="263" t="str">
        <f t="shared" si="0"/>
        <v>0</v>
      </c>
      <c r="J16" s="263" t="str">
        <f t="shared" si="0"/>
        <v>0</v>
      </c>
      <c r="K16" s="263" t="str">
        <f t="shared" si="0"/>
        <v>0</v>
      </c>
      <c r="L16" s="263" t="str">
        <f t="shared" si="0"/>
        <v>0</v>
      </c>
      <c r="M16" s="263" t="str">
        <f t="shared" si="0"/>
        <v>0</v>
      </c>
      <c r="N16" s="263" t="str">
        <f t="shared" si="0"/>
        <v>0</v>
      </c>
      <c r="O16" s="263" t="str">
        <f>O11</f>
        <v>0</v>
      </c>
      <c r="P16" s="263" t="str">
        <f t="shared" si="0"/>
        <v>0</v>
      </c>
      <c r="Q16" s="263" t="str">
        <f t="shared" si="0"/>
        <v>0</v>
      </c>
    </row>
    <row r="17" ht="9" customHeight="1"/>
    <row r="20" spans="4:17" ht="18.75">
      <c r="D20" s="372" t="s">
        <v>36</v>
      </c>
      <c r="E20" s="372"/>
      <c r="F20" s="372"/>
      <c r="G20" s="372"/>
      <c r="H20" s="16" t="s">
        <v>150</v>
      </c>
      <c r="I20" s="16"/>
      <c r="J20" s="16"/>
      <c r="K20" s="16"/>
      <c r="L20" s="16"/>
      <c r="M20" s="19"/>
      <c r="N20" s="19"/>
      <c r="O20" s="16"/>
      <c r="P20" s="19" t="s">
        <v>542</v>
      </c>
      <c r="Q20"/>
    </row>
  </sheetData>
  <sheetProtection/>
  <mergeCells count="22">
    <mergeCell ref="N2:Q2"/>
    <mergeCell ref="D7:D9"/>
    <mergeCell ref="F7:I7"/>
    <mergeCell ref="J7:M7"/>
    <mergeCell ref="N7:Q7"/>
    <mergeCell ref="F8:F9"/>
    <mergeCell ref="N8:N9"/>
    <mergeCell ref="E8:E9"/>
    <mergeCell ref="G8:H8"/>
    <mergeCell ref="K8:L8"/>
    <mergeCell ref="N3:Q3"/>
    <mergeCell ref="Q8:Q9"/>
    <mergeCell ref="I8:I9"/>
    <mergeCell ref="J8:J9"/>
    <mergeCell ref="M8:M9"/>
    <mergeCell ref="O8:P8"/>
    <mergeCell ref="D20:G20"/>
    <mergeCell ref="B7:B9"/>
    <mergeCell ref="C7:C9"/>
    <mergeCell ref="B4:Q4"/>
    <mergeCell ref="C5:D5"/>
    <mergeCell ref="C6:D6"/>
  </mergeCells>
  <printOptions horizontalCentered="1"/>
  <pageMargins left="0.1968503937007874" right="0" top="0.5905511811023623" bottom="0.1968503937007874" header="0.1968503937007874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5">
      <selection activeCell="B42" sqref="B42:H42"/>
    </sheetView>
  </sheetViews>
  <sheetFormatPr defaultColWidth="9.00390625" defaultRowHeight="12.75"/>
  <cols>
    <col min="1" max="1" width="3.875" style="194" customWidth="1"/>
    <col min="2" max="2" width="11.75390625" style="194" customWidth="1"/>
    <col min="3" max="3" width="9.375" style="194" customWidth="1"/>
    <col min="4" max="4" width="63.00390625" style="194" customWidth="1"/>
    <col min="5" max="5" width="0.12890625" style="194" hidden="1" customWidth="1"/>
    <col min="6" max="6" width="14.375" style="194" hidden="1" customWidth="1"/>
    <col min="7" max="7" width="12.25390625" style="194" hidden="1" customWidth="1"/>
    <col min="8" max="8" width="13.375" style="194" customWidth="1"/>
    <col min="9" max="16384" width="9.125" style="194" customWidth="1"/>
  </cols>
  <sheetData>
    <row r="1" spans="7:8" ht="12.75">
      <c r="G1" s="397" t="s">
        <v>524</v>
      </c>
      <c r="H1" s="397"/>
    </row>
    <row r="2" spans="7:9" ht="12.75">
      <c r="G2" s="345" t="s">
        <v>45</v>
      </c>
      <c r="H2" s="345"/>
      <c r="I2" s="345"/>
    </row>
    <row r="3" spans="7:9" ht="12.75">
      <c r="G3" s="397" t="s">
        <v>532</v>
      </c>
      <c r="H3" s="397"/>
      <c r="I3" s="397"/>
    </row>
    <row r="5" spans="1:8" s="196" customFormat="1" ht="12.75" customHeight="1">
      <c r="A5" s="195"/>
      <c r="B5" s="398" t="s">
        <v>588</v>
      </c>
      <c r="C5" s="398"/>
      <c r="D5" s="398"/>
      <c r="E5" s="398"/>
      <c r="F5" s="398"/>
      <c r="G5" s="398"/>
      <c r="H5" s="398"/>
    </row>
    <row r="6" spans="2:8" s="197" customFormat="1" ht="15">
      <c r="B6" s="198">
        <v>2231720000</v>
      </c>
      <c r="C6" s="198"/>
      <c r="H6" s="199"/>
    </row>
    <row r="7" spans="2:9" s="197" customFormat="1" ht="15">
      <c r="B7" s="194" t="s">
        <v>452</v>
      </c>
      <c r="C7" s="194"/>
      <c r="H7" s="199"/>
      <c r="I7" s="197" t="s">
        <v>488</v>
      </c>
    </row>
    <row r="8" spans="2:10" s="197" customFormat="1" ht="27.75" customHeight="1">
      <c r="B8" s="399" t="s">
        <v>466</v>
      </c>
      <c r="C8" s="399"/>
      <c r="D8" s="399"/>
      <c r="E8" s="399"/>
      <c r="F8" s="399"/>
      <c r="G8" s="399"/>
      <c r="H8" s="399"/>
      <c r="I8" s="399"/>
      <c r="J8" s="399"/>
    </row>
    <row r="9" spans="2:8" s="200" customFormat="1" ht="22.5" customHeight="1">
      <c r="B9" s="391" t="s">
        <v>465</v>
      </c>
      <c r="C9" s="392"/>
      <c r="D9" s="408" t="s">
        <v>467</v>
      </c>
      <c r="E9" s="407" t="s">
        <v>453</v>
      </c>
      <c r="F9" s="407"/>
      <c r="G9" s="391" t="s">
        <v>415</v>
      </c>
      <c r="H9" s="392"/>
    </row>
    <row r="10" spans="2:8" s="200" customFormat="1" ht="20.25" customHeight="1">
      <c r="B10" s="393"/>
      <c r="C10" s="394"/>
      <c r="D10" s="410"/>
      <c r="E10" s="408"/>
      <c r="F10" s="408"/>
      <c r="G10" s="393"/>
      <c r="H10" s="394"/>
    </row>
    <row r="11" spans="2:8" s="200" customFormat="1" ht="38.25" customHeight="1">
      <c r="B11" s="393"/>
      <c r="C11" s="394"/>
      <c r="D11" s="410"/>
      <c r="E11" s="409"/>
      <c r="F11" s="409"/>
      <c r="G11" s="393"/>
      <c r="H11" s="394"/>
    </row>
    <row r="12" spans="2:8" s="200" customFormat="1" ht="16.5" customHeight="1" hidden="1">
      <c r="B12" s="393"/>
      <c r="C12" s="394"/>
      <c r="D12" s="410"/>
      <c r="E12" s="201"/>
      <c r="F12" s="202"/>
      <c r="G12" s="393"/>
      <c r="H12" s="394"/>
    </row>
    <row r="13" spans="2:8" s="200" customFormat="1" ht="15.75" customHeight="1" hidden="1">
      <c r="B13" s="393"/>
      <c r="C13" s="394"/>
      <c r="D13" s="410"/>
      <c r="E13" s="201"/>
      <c r="F13" s="202"/>
      <c r="G13" s="393"/>
      <c r="H13" s="394"/>
    </row>
    <row r="14" spans="2:8" s="200" customFormat="1" ht="15.75" customHeight="1" hidden="1">
      <c r="B14" s="393"/>
      <c r="C14" s="394"/>
      <c r="D14" s="410"/>
      <c r="E14" s="204"/>
      <c r="F14" s="205"/>
      <c r="G14" s="393"/>
      <c r="H14" s="394"/>
    </row>
    <row r="15" spans="2:8" s="200" customFormat="1" ht="26.25" customHeight="1">
      <c r="B15" s="393"/>
      <c r="C15" s="394"/>
      <c r="D15" s="410"/>
      <c r="E15" s="204"/>
      <c r="F15" s="205"/>
      <c r="G15" s="393"/>
      <c r="H15" s="394"/>
    </row>
    <row r="16" spans="2:8" s="200" customFormat="1" ht="15.75" customHeight="1" hidden="1">
      <c r="B16" s="395"/>
      <c r="C16" s="396"/>
      <c r="D16" s="409"/>
      <c r="E16" s="204"/>
      <c r="F16" s="205"/>
      <c r="G16" s="395"/>
      <c r="H16" s="396"/>
    </row>
    <row r="17" spans="2:8" s="200" customFormat="1" ht="15.75" customHeight="1">
      <c r="B17" s="389">
        <v>1</v>
      </c>
      <c r="C17" s="390"/>
      <c r="D17" s="207">
        <v>2</v>
      </c>
      <c r="E17" s="208"/>
      <c r="F17" s="209"/>
      <c r="G17" s="206"/>
      <c r="H17" s="206">
        <v>3</v>
      </c>
    </row>
    <row r="18" spans="2:8" s="200" customFormat="1" ht="15.75" customHeight="1" hidden="1">
      <c r="B18" s="193"/>
      <c r="C18" s="193"/>
      <c r="D18" s="210"/>
      <c r="E18" s="201"/>
      <c r="F18" s="202"/>
      <c r="G18" s="203"/>
      <c r="H18" s="203"/>
    </row>
    <row r="19" spans="2:8" s="200" customFormat="1" ht="15.75" customHeight="1" hidden="1">
      <c r="B19" s="193"/>
      <c r="C19" s="193"/>
      <c r="D19" s="210"/>
      <c r="E19" s="201"/>
      <c r="F19" s="202"/>
      <c r="G19" s="203"/>
      <c r="H19" s="203"/>
    </row>
    <row r="20" spans="2:8" s="200" customFormat="1" ht="15.75" customHeight="1" hidden="1">
      <c r="B20" s="193"/>
      <c r="C20" s="193"/>
      <c r="D20" s="210"/>
      <c r="E20" s="201"/>
      <c r="F20" s="202"/>
      <c r="G20" s="203"/>
      <c r="H20" s="203"/>
    </row>
    <row r="21" spans="2:8" s="200" customFormat="1" ht="15.75" customHeight="1" hidden="1">
      <c r="B21" s="193"/>
      <c r="C21" s="193"/>
      <c r="D21" s="210" t="s">
        <v>454</v>
      </c>
      <c r="E21" s="201"/>
      <c r="F21" s="202"/>
      <c r="G21" s="203"/>
      <c r="H21" s="203" t="e">
        <f>#REF!+#REF!+#REF!+G21+#REF!</f>
        <v>#REF!</v>
      </c>
    </row>
    <row r="22" spans="2:8" s="200" customFormat="1" ht="15.75" customHeight="1" hidden="1">
      <c r="B22" s="193"/>
      <c r="C22" s="193"/>
      <c r="D22" s="210" t="s">
        <v>455</v>
      </c>
      <c r="E22" s="201"/>
      <c r="F22" s="202"/>
      <c r="G22" s="203"/>
      <c r="H22" s="203" t="e">
        <f>#REF!+#REF!+#REF!+G22+#REF!</f>
        <v>#REF!</v>
      </c>
    </row>
    <row r="23" spans="2:8" s="200" customFormat="1" ht="15.75" customHeight="1" hidden="1">
      <c r="B23" s="193"/>
      <c r="C23" s="193"/>
      <c r="D23" s="210" t="s">
        <v>456</v>
      </c>
      <c r="E23" s="201"/>
      <c r="F23" s="202"/>
      <c r="G23" s="203"/>
      <c r="H23" s="203" t="e">
        <f>#REF!+#REF!+#REF!+G23+#REF!</f>
        <v>#REF!</v>
      </c>
    </row>
    <row r="24" spans="2:8" s="200" customFormat="1" ht="15.75" customHeight="1" hidden="1">
      <c r="B24" s="193"/>
      <c r="C24" s="193"/>
      <c r="D24" s="210" t="s">
        <v>457</v>
      </c>
      <c r="E24" s="201"/>
      <c r="F24" s="202"/>
      <c r="G24" s="203"/>
      <c r="H24" s="203" t="e">
        <f>#REF!+#REF!+#REF!+G24+#REF!</f>
        <v>#REF!</v>
      </c>
    </row>
    <row r="25" spans="2:8" s="200" customFormat="1" ht="15.75" customHeight="1" hidden="1">
      <c r="B25" s="193"/>
      <c r="C25" s="193"/>
      <c r="D25" s="210" t="s">
        <v>458</v>
      </c>
      <c r="E25" s="201"/>
      <c r="F25" s="202"/>
      <c r="G25" s="203"/>
      <c r="H25" s="203" t="e">
        <f>#REF!+#REF!+#REF!+G25+#REF!</f>
        <v>#REF!</v>
      </c>
    </row>
    <row r="26" spans="2:8" s="200" customFormat="1" ht="15.75" customHeight="1" hidden="1">
      <c r="B26" s="193"/>
      <c r="C26" s="193"/>
      <c r="D26" s="210" t="s">
        <v>459</v>
      </c>
      <c r="E26" s="201"/>
      <c r="F26" s="202"/>
      <c r="G26" s="203"/>
      <c r="H26" s="203" t="e">
        <f>#REF!+#REF!+#REF!+G26+#REF!</f>
        <v>#REF!</v>
      </c>
    </row>
    <row r="27" spans="2:8" s="200" customFormat="1" ht="15.75" customHeight="1" hidden="1">
      <c r="B27" s="193"/>
      <c r="C27" s="193"/>
      <c r="D27" s="210" t="s">
        <v>460</v>
      </c>
      <c r="E27" s="201"/>
      <c r="F27" s="202"/>
      <c r="G27" s="203"/>
      <c r="H27" s="203" t="e">
        <f>#REF!+#REF!+#REF!+G27+#REF!</f>
        <v>#REF!</v>
      </c>
    </row>
    <row r="28" spans="2:8" s="200" customFormat="1" ht="15.75" customHeight="1" hidden="1">
      <c r="B28" s="193"/>
      <c r="C28" s="193"/>
      <c r="D28" s="210" t="s">
        <v>461</v>
      </c>
      <c r="E28" s="201"/>
      <c r="F28" s="202"/>
      <c r="G28" s="203"/>
      <c r="H28" s="203" t="e">
        <f>#REF!+#REF!+#REF!+G28+#REF!</f>
        <v>#REF!</v>
      </c>
    </row>
    <row r="29" spans="2:8" s="200" customFormat="1" ht="15.75" customHeight="1" hidden="1">
      <c r="B29" s="193"/>
      <c r="C29" s="193"/>
      <c r="D29" s="210" t="s">
        <v>462</v>
      </c>
      <c r="E29" s="201"/>
      <c r="F29" s="202"/>
      <c r="G29" s="203"/>
      <c r="H29" s="203" t="e">
        <f>#REF!+#REF!+#REF!+G29+#REF!</f>
        <v>#REF!</v>
      </c>
    </row>
    <row r="30" spans="2:8" s="200" customFormat="1" ht="15.75" customHeight="1" hidden="1">
      <c r="B30" s="193"/>
      <c r="C30" s="193"/>
      <c r="D30" s="210" t="s">
        <v>463</v>
      </c>
      <c r="E30" s="201"/>
      <c r="F30" s="202"/>
      <c r="G30" s="203"/>
      <c r="H30" s="203" t="e">
        <f>#REF!+#REF!+#REF!+G30+#REF!</f>
        <v>#REF!</v>
      </c>
    </row>
    <row r="31" spans="2:8" s="200" customFormat="1" ht="15.75">
      <c r="B31" s="389" t="s">
        <v>469</v>
      </c>
      <c r="C31" s="400"/>
      <c r="D31" s="400"/>
      <c r="E31" s="400"/>
      <c r="F31" s="400"/>
      <c r="G31" s="400"/>
      <c r="H31" s="390"/>
    </row>
    <row r="32" spans="2:8" s="200" customFormat="1" ht="15.75" hidden="1">
      <c r="B32" s="389"/>
      <c r="C32" s="400"/>
      <c r="D32" s="400"/>
      <c r="E32" s="400"/>
      <c r="F32" s="400"/>
      <c r="G32" s="400"/>
      <c r="H32" s="390"/>
    </row>
    <row r="33" spans="2:8" s="200" customFormat="1" ht="15.75" customHeight="1">
      <c r="B33" s="389" t="s">
        <v>477</v>
      </c>
      <c r="C33" s="411"/>
      <c r="D33" s="411"/>
      <c r="E33" s="411"/>
      <c r="F33" s="411"/>
      <c r="G33" s="411"/>
      <c r="H33" s="412"/>
    </row>
    <row r="34" spans="2:8" s="200" customFormat="1" ht="15.75">
      <c r="B34" s="221">
        <v>2250500000</v>
      </c>
      <c r="C34" s="221">
        <v>41053900</v>
      </c>
      <c r="D34" s="223" t="s">
        <v>470</v>
      </c>
      <c r="E34" s="201"/>
      <c r="F34" s="202"/>
      <c r="G34" s="203"/>
      <c r="H34" s="203">
        <v>64800</v>
      </c>
    </row>
    <row r="35" spans="2:8" s="200" customFormat="1" ht="30.75" customHeight="1">
      <c r="B35" s="222">
        <v>2251200000</v>
      </c>
      <c r="C35" s="221">
        <v>41053900</v>
      </c>
      <c r="D35" s="223" t="s">
        <v>471</v>
      </c>
      <c r="E35" s="211"/>
      <c r="F35" s="212"/>
      <c r="G35" s="213"/>
      <c r="H35" s="203">
        <v>65800</v>
      </c>
    </row>
    <row r="36" spans="2:8" ht="29.25" customHeight="1">
      <c r="B36" s="214">
        <v>2251900000</v>
      </c>
      <c r="C36" s="221">
        <v>41053900</v>
      </c>
      <c r="D36" s="329" t="s">
        <v>472</v>
      </c>
      <c r="E36" s="201"/>
      <c r="F36" s="202"/>
      <c r="G36" s="203"/>
      <c r="H36" s="203">
        <v>98200</v>
      </c>
    </row>
    <row r="37" spans="2:8" ht="20.25" customHeight="1">
      <c r="B37" s="214">
        <v>2252200000</v>
      </c>
      <c r="C37" s="221">
        <v>41053900</v>
      </c>
      <c r="D37" s="223" t="s">
        <v>473</v>
      </c>
      <c r="E37" s="201"/>
      <c r="F37" s="202"/>
      <c r="G37" s="203"/>
      <c r="H37" s="203">
        <v>106600</v>
      </c>
    </row>
    <row r="38" spans="2:8" ht="15.75">
      <c r="B38" s="214">
        <v>2256400000</v>
      </c>
      <c r="C38" s="221">
        <v>41053900</v>
      </c>
      <c r="D38" s="223" t="s">
        <v>474</v>
      </c>
      <c r="E38" s="201"/>
      <c r="F38" s="202"/>
      <c r="G38" s="203"/>
      <c r="H38" s="203">
        <v>155600</v>
      </c>
    </row>
    <row r="39" spans="2:8" ht="54.75" customHeight="1">
      <c r="B39" s="214">
        <v>2210000000</v>
      </c>
      <c r="C39" s="221">
        <v>41053900</v>
      </c>
      <c r="D39" s="223" t="s">
        <v>483</v>
      </c>
      <c r="E39" s="201"/>
      <c r="F39" s="202"/>
      <c r="G39" s="203"/>
      <c r="H39" s="203">
        <v>200729</v>
      </c>
    </row>
    <row r="40" spans="2:8" ht="66.75" customHeight="1">
      <c r="B40" s="214">
        <v>2210000000</v>
      </c>
      <c r="C40" s="221">
        <v>41053900</v>
      </c>
      <c r="D40" s="223" t="s">
        <v>484</v>
      </c>
      <c r="E40" s="201"/>
      <c r="F40" s="202"/>
      <c r="G40" s="203"/>
      <c r="H40" s="203">
        <v>240256</v>
      </c>
    </row>
    <row r="41" spans="2:8" ht="47.25">
      <c r="B41" s="214">
        <v>2210000000</v>
      </c>
      <c r="C41" s="221">
        <v>41053900</v>
      </c>
      <c r="D41" s="223" t="s">
        <v>485</v>
      </c>
      <c r="E41" s="201"/>
      <c r="F41" s="202"/>
      <c r="G41" s="203"/>
      <c r="H41" s="203">
        <v>352842</v>
      </c>
    </row>
    <row r="42" spans="2:8" ht="15.75" customHeight="1">
      <c r="B42" s="401"/>
      <c r="C42" s="402"/>
      <c r="D42" s="402"/>
      <c r="E42" s="402"/>
      <c r="F42" s="402"/>
      <c r="G42" s="402"/>
      <c r="H42" s="403"/>
    </row>
    <row r="43" spans="2:8" ht="42" customHeight="1">
      <c r="B43" s="214">
        <v>9900000000</v>
      </c>
      <c r="C43" s="214">
        <v>41030600</v>
      </c>
      <c r="D43" s="326" t="s">
        <v>540</v>
      </c>
      <c r="E43" s="214"/>
      <c r="F43" s="214"/>
      <c r="G43" s="214"/>
      <c r="H43" s="325">
        <v>1449400</v>
      </c>
    </row>
    <row r="44" spans="2:8" ht="15.75" customHeight="1">
      <c r="B44" s="404" t="s">
        <v>478</v>
      </c>
      <c r="C44" s="405"/>
      <c r="D44" s="405"/>
      <c r="E44" s="405"/>
      <c r="F44" s="405"/>
      <c r="G44" s="405"/>
      <c r="H44" s="406"/>
    </row>
    <row r="45" spans="2:8" ht="18.75">
      <c r="B45" s="387" t="s">
        <v>475</v>
      </c>
      <c r="C45" s="388"/>
      <c r="D45" s="224" t="s">
        <v>479</v>
      </c>
      <c r="E45" s="215">
        <f>SUM(E12:E35)</f>
        <v>0</v>
      </c>
      <c r="F45" s="215">
        <f>SUM(F12:F35)</f>
        <v>0</v>
      </c>
      <c r="G45" s="216">
        <f>SUM(G18:G37)</f>
        <v>0</v>
      </c>
      <c r="H45" s="216">
        <f>H34+H35+H36+H37+H38+H41+H39+H40+H43</f>
        <v>2734227</v>
      </c>
    </row>
    <row r="46" spans="2:8" ht="19.5" customHeight="1">
      <c r="B46" s="225" t="s">
        <v>480</v>
      </c>
      <c r="C46" s="225" t="s">
        <v>480</v>
      </c>
      <c r="D46" s="226" t="s">
        <v>481</v>
      </c>
      <c r="E46" s="225"/>
      <c r="F46" s="225"/>
      <c r="G46" s="225"/>
      <c r="H46" s="229">
        <f>H45</f>
        <v>2734227</v>
      </c>
    </row>
    <row r="47" spans="2:8" ht="18.75" customHeight="1">
      <c r="B47" s="225" t="s">
        <v>480</v>
      </c>
      <c r="C47" s="225" t="s">
        <v>480</v>
      </c>
      <c r="D47" s="226" t="s">
        <v>482</v>
      </c>
      <c r="E47" s="225"/>
      <c r="F47" s="225"/>
      <c r="G47" s="225"/>
      <c r="H47" s="226">
        <v>0</v>
      </c>
    </row>
    <row r="48" spans="2:8" ht="15">
      <c r="B48" s="197"/>
      <c r="C48" s="197"/>
      <c r="D48" s="218"/>
      <c r="E48" s="217"/>
      <c r="F48" s="217"/>
      <c r="G48" s="219"/>
      <c r="H48" s="219"/>
    </row>
    <row r="51" spans="2:8" ht="38.25" customHeight="1">
      <c r="B51" s="227" t="s">
        <v>36</v>
      </c>
      <c r="C51" s="227"/>
      <c r="D51" s="227" t="s">
        <v>544</v>
      </c>
      <c r="E51" s="227" t="s">
        <v>36</v>
      </c>
      <c r="F51" s="227"/>
      <c r="G51" s="227" t="s">
        <v>476</v>
      </c>
      <c r="H51" s="227"/>
    </row>
    <row r="52" spans="5:6" ht="15.75">
      <c r="E52" s="220" t="s">
        <v>464</v>
      </c>
      <c r="F52" s="220"/>
    </row>
  </sheetData>
  <sheetProtection/>
  <mergeCells count="18">
    <mergeCell ref="G3:I3"/>
    <mergeCell ref="B44:H44"/>
    <mergeCell ref="E9:F9"/>
    <mergeCell ref="E10:E11"/>
    <mergeCell ref="F10:F11"/>
    <mergeCell ref="D9:D16"/>
    <mergeCell ref="B31:H31"/>
    <mergeCell ref="B33:H33"/>
    <mergeCell ref="B45:C45"/>
    <mergeCell ref="B17:C17"/>
    <mergeCell ref="G9:H16"/>
    <mergeCell ref="G1:H1"/>
    <mergeCell ref="B5:H5"/>
    <mergeCell ref="B9:C16"/>
    <mergeCell ref="B8:J8"/>
    <mergeCell ref="G2:I2"/>
    <mergeCell ref="B32:H32"/>
    <mergeCell ref="B42:H4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="75" zoomScaleNormal="75" zoomScaleSheetLayoutView="50" zoomScalePageLayoutView="0" workbookViewId="0" topLeftCell="A1">
      <selection activeCell="C4" sqref="C4"/>
    </sheetView>
  </sheetViews>
  <sheetFormatPr defaultColWidth="9.00390625" defaultRowHeight="12.75"/>
  <cols>
    <col min="1" max="1" width="16.25390625" style="264" customWidth="1"/>
    <col min="2" max="2" width="14.875" style="264" customWidth="1"/>
    <col min="3" max="3" width="16.25390625" style="264" customWidth="1"/>
    <col min="4" max="4" width="61.625" style="265" customWidth="1"/>
    <col min="5" max="5" width="54.00390625" style="265" customWidth="1"/>
    <col min="6" max="6" width="16.625" style="264" customWidth="1"/>
    <col min="7" max="8" width="15.75390625" style="264" customWidth="1"/>
    <col min="9" max="9" width="17.25390625" style="264" customWidth="1"/>
    <col min="10" max="10" width="16.25390625" style="279" customWidth="1"/>
    <col min="11" max="11" width="20.25390625" style="264" hidden="1" customWidth="1"/>
    <col min="12" max="12" width="16.125" style="264" hidden="1" customWidth="1"/>
    <col min="13" max="15" width="9.125" style="264" hidden="1" customWidth="1"/>
    <col min="16" max="16" width="16.00390625" style="264" customWidth="1"/>
    <col min="17" max="17" width="14.375" style="264" customWidth="1"/>
    <col min="18" max="16384" width="9.125" style="264" customWidth="1"/>
  </cols>
  <sheetData>
    <row r="1" spans="6:10" ht="87.75" customHeight="1">
      <c r="F1" s="421" t="s">
        <v>534</v>
      </c>
      <c r="G1" s="422"/>
      <c r="H1" s="422"/>
      <c r="I1" s="422"/>
      <c r="J1" s="422"/>
    </row>
    <row r="2" spans="6:10" ht="36.75" customHeight="1">
      <c r="F2" s="423"/>
      <c r="G2" s="423"/>
      <c r="H2" s="423"/>
      <c r="I2" s="423"/>
      <c r="J2" s="423"/>
    </row>
    <row r="3" spans="1:10" ht="42.75" customHeight="1">
      <c r="A3" s="266"/>
      <c r="B3" s="266"/>
      <c r="C3" s="416" t="s">
        <v>589</v>
      </c>
      <c r="D3" s="416"/>
      <c r="E3" s="416"/>
      <c r="F3" s="416"/>
      <c r="G3" s="416"/>
      <c r="H3" s="416"/>
      <c r="I3" s="266"/>
      <c r="J3" s="266"/>
    </row>
    <row r="4" spans="1:10" ht="21" customHeight="1">
      <c r="A4" s="313">
        <v>2231720000</v>
      </c>
      <c r="B4" s="198"/>
      <c r="C4" s="268"/>
      <c r="D4" s="267"/>
      <c r="E4" s="267"/>
      <c r="F4" s="267"/>
      <c r="G4" s="267"/>
      <c r="H4" s="267"/>
      <c r="I4" s="267"/>
      <c r="J4" s="267"/>
    </row>
    <row r="5" spans="1:10" ht="15" customHeight="1">
      <c r="A5" s="220" t="s">
        <v>452</v>
      </c>
      <c r="B5" s="194"/>
      <c r="C5" s="314"/>
      <c r="D5" s="267"/>
      <c r="E5" s="267"/>
      <c r="F5" s="267"/>
      <c r="G5" s="267"/>
      <c r="H5" s="267"/>
      <c r="I5" s="267"/>
      <c r="J5" s="267"/>
    </row>
    <row r="6" ht="18.75">
      <c r="J6" s="269"/>
    </row>
    <row r="7" spans="1:10" ht="12.75" customHeight="1">
      <c r="A7" s="414" t="s">
        <v>508</v>
      </c>
      <c r="B7" s="414" t="s">
        <v>497</v>
      </c>
      <c r="C7" s="414" t="s">
        <v>498</v>
      </c>
      <c r="D7" s="413" t="s">
        <v>499</v>
      </c>
      <c r="E7" s="413" t="s">
        <v>525</v>
      </c>
      <c r="F7" s="413" t="s">
        <v>526</v>
      </c>
      <c r="G7" s="413" t="s">
        <v>527</v>
      </c>
      <c r="H7" s="417" t="s">
        <v>528</v>
      </c>
      <c r="I7" s="413" t="s">
        <v>529</v>
      </c>
      <c r="J7" s="413" t="s">
        <v>530</v>
      </c>
    </row>
    <row r="8" spans="1:10" ht="36.75" customHeight="1">
      <c r="A8" s="415"/>
      <c r="B8" s="415"/>
      <c r="C8" s="415"/>
      <c r="D8" s="413"/>
      <c r="E8" s="413"/>
      <c r="F8" s="413"/>
      <c r="G8" s="413"/>
      <c r="H8" s="418"/>
      <c r="I8" s="413"/>
      <c r="J8" s="413"/>
    </row>
    <row r="9" spans="1:10" ht="108" customHeight="1">
      <c r="A9" s="415"/>
      <c r="B9" s="415"/>
      <c r="C9" s="415"/>
      <c r="D9" s="270" t="s">
        <v>509</v>
      </c>
      <c r="E9" s="413"/>
      <c r="F9" s="413"/>
      <c r="G9" s="413"/>
      <c r="H9" s="419"/>
      <c r="I9" s="413"/>
      <c r="J9" s="413"/>
    </row>
    <row r="10" spans="1:10" s="265" customFormat="1" ht="23.25" customHeight="1">
      <c r="A10" s="270">
        <v>1</v>
      </c>
      <c r="B10" s="270">
        <v>2</v>
      </c>
      <c r="C10" s="270">
        <v>3</v>
      </c>
      <c r="D10" s="270">
        <v>4</v>
      </c>
      <c r="E10" s="270">
        <v>5</v>
      </c>
      <c r="F10" s="270">
        <v>6</v>
      </c>
      <c r="G10" s="270">
        <v>7</v>
      </c>
      <c r="H10" s="270">
        <v>8</v>
      </c>
      <c r="I10" s="270">
        <v>9</v>
      </c>
      <c r="J10" s="270">
        <v>10</v>
      </c>
    </row>
    <row r="11" spans="1:10" s="265" customFormat="1" ht="53.25" customHeight="1">
      <c r="A11" s="271" t="s">
        <v>504</v>
      </c>
      <c r="B11" s="271" t="s">
        <v>504</v>
      </c>
      <c r="C11" s="271" t="s">
        <v>504</v>
      </c>
      <c r="D11" s="271" t="s">
        <v>504</v>
      </c>
      <c r="E11" s="271" t="s">
        <v>504</v>
      </c>
      <c r="F11" s="271" t="s">
        <v>504</v>
      </c>
      <c r="G11" s="271" t="s">
        <v>504</v>
      </c>
      <c r="H11" s="271" t="s">
        <v>504</v>
      </c>
      <c r="I11" s="271" t="s">
        <v>504</v>
      </c>
      <c r="J11" s="271" t="s">
        <v>504</v>
      </c>
    </row>
    <row r="12" spans="1:10" s="265" customFormat="1" ht="59.25" customHeight="1">
      <c r="A12" s="271" t="s">
        <v>504</v>
      </c>
      <c r="B12" s="271" t="s">
        <v>504</v>
      </c>
      <c r="C12" s="271" t="s">
        <v>504</v>
      </c>
      <c r="D12" s="271" t="s">
        <v>504</v>
      </c>
      <c r="E12" s="271" t="s">
        <v>504</v>
      </c>
      <c r="F12" s="271" t="s">
        <v>504</v>
      </c>
      <c r="G12" s="271" t="s">
        <v>504</v>
      </c>
      <c r="H12" s="271" t="s">
        <v>504</v>
      </c>
      <c r="I12" s="271" t="s">
        <v>504</v>
      </c>
      <c r="J12" s="271" t="s">
        <v>504</v>
      </c>
    </row>
    <row r="13" spans="1:10" s="272" customFormat="1" ht="72.75" customHeight="1">
      <c r="A13" s="271" t="s">
        <v>504</v>
      </c>
      <c r="B13" s="271" t="s">
        <v>504</v>
      </c>
      <c r="C13" s="271" t="s">
        <v>504</v>
      </c>
      <c r="D13" s="271" t="s">
        <v>504</v>
      </c>
      <c r="E13" s="271" t="s">
        <v>504</v>
      </c>
      <c r="F13" s="271" t="s">
        <v>504</v>
      </c>
      <c r="G13" s="271" t="s">
        <v>504</v>
      </c>
      <c r="H13" s="271" t="s">
        <v>504</v>
      </c>
      <c r="I13" s="271" t="s">
        <v>504</v>
      </c>
      <c r="J13" s="271" t="s">
        <v>504</v>
      </c>
    </row>
    <row r="14" spans="1:10" s="275" customFormat="1" ht="29.25" customHeight="1">
      <c r="A14" s="273"/>
      <c r="B14" s="273"/>
      <c r="C14" s="273"/>
      <c r="D14" s="274" t="s">
        <v>407</v>
      </c>
      <c r="E14" s="274"/>
      <c r="F14" s="271" t="s">
        <v>504</v>
      </c>
      <c r="G14" s="271" t="s">
        <v>504</v>
      </c>
      <c r="H14" s="271" t="s">
        <v>504</v>
      </c>
      <c r="I14" s="271" t="s">
        <v>504</v>
      </c>
      <c r="J14" s="271" t="s">
        <v>504</v>
      </c>
    </row>
    <row r="15" spans="1:10" ht="73.5" customHeight="1">
      <c r="A15" s="420" t="s">
        <v>545</v>
      </c>
      <c r="B15" s="420"/>
      <c r="C15" s="420"/>
      <c r="D15" s="420"/>
      <c r="E15" s="420"/>
      <c r="F15" s="420"/>
      <c r="G15" s="420"/>
      <c r="H15" s="420"/>
      <c r="I15" s="420"/>
      <c r="J15" s="420"/>
    </row>
    <row r="16" spans="9:10" ht="18.75">
      <c r="I16" s="276"/>
      <c r="J16" s="277">
        <f>J14-J15</f>
        <v>0</v>
      </c>
    </row>
    <row r="17" spans="1:10" ht="18.75">
      <c r="A17" s="272"/>
      <c r="B17" s="272"/>
      <c r="C17" s="272"/>
      <c r="D17" s="278"/>
      <c r="E17" s="278"/>
      <c r="F17" s="272"/>
      <c r="G17" s="272"/>
      <c r="H17" s="272"/>
      <c r="I17" s="272"/>
      <c r="J17" s="277"/>
    </row>
    <row r="18" spans="1:9" ht="18.75">
      <c r="A18" s="272"/>
      <c r="B18" s="272"/>
      <c r="C18" s="272"/>
      <c r="D18" s="278"/>
      <c r="E18" s="278"/>
      <c r="F18" s="272"/>
      <c r="G18" s="272"/>
      <c r="H18" s="272"/>
      <c r="I18" s="272"/>
    </row>
    <row r="19" spans="1:10" ht="18.75">
      <c r="A19" s="272"/>
      <c r="B19" s="272"/>
      <c r="C19" s="272"/>
      <c r="D19" s="278"/>
      <c r="E19" s="278"/>
      <c r="F19" s="272"/>
      <c r="G19" s="272"/>
      <c r="H19" s="272"/>
      <c r="I19" s="272"/>
      <c r="J19" s="280"/>
    </row>
    <row r="20" spans="1:9" ht="18.75">
      <c r="A20" s="272"/>
      <c r="B20" s="272"/>
      <c r="C20" s="272"/>
      <c r="D20" s="278"/>
      <c r="E20" s="278"/>
      <c r="F20" s="272"/>
      <c r="G20" s="272"/>
      <c r="H20" s="272"/>
      <c r="I20" s="272"/>
    </row>
    <row r="21" spans="1:9" ht="18.75">
      <c r="A21" s="272"/>
      <c r="B21" s="272"/>
      <c r="C21" s="272"/>
      <c r="D21" s="278"/>
      <c r="E21" s="278"/>
      <c r="F21" s="272"/>
      <c r="G21" s="272"/>
      <c r="H21" s="272"/>
      <c r="I21" s="272"/>
    </row>
    <row r="22" spans="1:10" ht="18.75">
      <c r="A22" s="272"/>
      <c r="B22" s="272"/>
      <c r="C22" s="272"/>
      <c r="D22" s="278"/>
      <c r="E22" s="278"/>
      <c r="F22" s="272"/>
      <c r="G22" s="272"/>
      <c r="H22" s="272"/>
      <c r="I22" s="272"/>
      <c r="J22" s="281"/>
    </row>
  </sheetData>
  <sheetProtection/>
  <mergeCells count="14">
    <mergeCell ref="C3:H3"/>
    <mergeCell ref="H7:H9"/>
    <mergeCell ref="A15:J15"/>
    <mergeCell ref="F1:J1"/>
    <mergeCell ref="F2:J2"/>
    <mergeCell ref="C7:C9"/>
    <mergeCell ref="G7:G9"/>
    <mergeCell ref="J7:J9"/>
    <mergeCell ref="I7:I9"/>
    <mergeCell ref="D7:D8"/>
    <mergeCell ref="F7:F9"/>
    <mergeCell ref="A7:A9"/>
    <mergeCell ref="E7:E9"/>
    <mergeCell ref="B7:B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21"/>
  <sheetViews>
    <sheetView zoomScalePageLayoutView="0" workbookViewId="0" topLeftCell="E1">
      <selection activeCell="K11" sqref="K11"/>
    </sheetView>
  </sheetViews>
  <sheetFormatPr defaultColWidth="9.00390625" defaultRowHeight="12.75"/>
  <cols>
    <col min="1" max="1" width="6.625" style="53" customWidth="1"/>
    <col min="2" max="2" width="16.375" style="0" customWidth="1"/>
    <col min="3" max="3" width="14.125" style="0" customWidth="1"/>
    <col min="4" max="4" width="14.25390625" style="0" customWidth="1"/>
    <col min="5" max="5" width="42.625" style="0" customWidth="1"/>
    <col min="6" max="6" width="51.75390625" style="0" customWidth="1"/>
    <col min="7" max="7" width="19.75390625" style="0" customWidth="1"/>
    <col min="8" max="8" width="14.125" style="0" customWidth="1"/>
    <col min="9" max="9" width="14.375" style="0" customWidth="1"/>
    <col min="10" max="10" width="10.75390625" style="0" customWidth="1"/>
    <col min="11" max="11" width="12.75390625" style="0" customWidth="1"/>
    <col min="12" max="16384" width="9.125" style="53" customWidth="1"/>
  </cols>
  <sheetData>
    <row r="2" spans="2:11" ht="12.75">
      <c r="B2" s="7"/>
      <c r="C2" s="7"/>
      <c r="D2" s="7"/>
      <c r="J2" s="435" t="s">
        <v>531</v>
      </c>
      <c r="K2" s="435"/>
    </row>
    <row r="3" spans="10:11" ht="12.75">
      <c r="J3" s="435" t="s">
        <v>45</v>
      </c>
      <c r="K3" s="435"/>
    </row>
    <row r="4" spans="10:11" ht="12.75">
      <c r="J4" s="435" t="s">
        <v>511</v>
      </c>
      <c r="K4" s="435"/>
    </row>
    <row r="5" ht="12.75">
      <c r="J5" s="7"/>
    </row>
    <row r="6" spans="2:4" ht="12.75">
      <c r="B6" s="8"/>
      <c r="C6" s="8"/>
      <c r="D6" s="8"/>
    </row>
    <row r="7" spans="2:11" ht="18.75">
      <c r="B7" s="442" t="s">
        <v>590</v>
      </c>
      <c r="C7" s="442"/>
      <c r="D7" s="442"/>
      <c r="E7" s="442"/>
      <c r="F7" s="442"/>
      <c r="G7" s="442"/>
      <c r="H7" s="442"/>
      <c r="I7" s="442"/>
      <c r="J7" s="442"/>
      <c r="K7" s="442"/>
    </row>
    <row r="8" spans="2:11" ht="18" customHeight="1">
      <c r="B8" s="443"/>
      <c r="C8" s="443"/>
      <c r="D8" s="443"/>
      <c r="E8" s="443"/>
      <c r="F8" s="443"/>
      <c r="G8" s="443"/>
      <c r="H8" s="443"/>
      <c r="I8" s="443"/>
      <c r="J8" s="443"/>
      <c r="K8" s="443"/>
    </row>
    <row r="9" spans="2:11" ht="15" customHeight="1">
      <c r="B9" s="228">
        <v>2231720000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2:11" ht="15.75" customHeight="1">
      <c r="B10" s="7" t="s">
        <v>424</v>
      </c>
      <c r="C10" s="7"/>
      <c r="D10" s="7"/>
      <c r="K10" s="9" t="s">
        <v>592</v>
      </c>
    </row>
    <row r="11" ht="15.75" customHeight="1" thickBot="1">
      <c r="K11" s="9"/>
    </row>
    <row r="12" spans="1:256" s="21" customFormat="1" ht="26.25" customHeight="1" thickBot="1">
      <c r="A12" s="53"/>
      <c r="B12" s="431" t="s">
        <v>409</v>
      </c>
      <c r="C12" s="433" t="s">
        <v>410</v>
      </c>
      <c r="D12" s="433" t="s">
        <v>411</v>
      </c>
      <c r="E12" s="440" t="s">
        <v>412</v>
      </c>
      <c r="F12" s="436" t="s">
        <v>413</v>
      </c>
      <c r="G12" s="436" t="s">
        <v>414</v>
      </c>
      <c r="H12" s="438" t="s">
        <v>415</v>
      </c>
      <c r="I12" s="438" t="s">
        <v>416</v>
      </c>
      <c r="J12" s="446" t="s">
        <v>18</v>
      </c>
      <c r="K12" s="447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21" customFormat="1" ht="63.75" customHeight="1">
      <c r="A13" s="53"/>
      <c r="B13" s="432"/>
      <c r="C13" s="434"/>
      <c r="D13" s="434"/>
      <c r="E13" s="441"/>
      <c r="F13" s="437"/>
      <c r="G13" s="437"/>
      <c r="H13" s="439"/>
      <c r="I13" s="439"/>
      <c r="J13" s="142" t="s">
        <v>404</v>
      </c>
      <c r="K13" s="149" t="s">
        <v>368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21" customFormat="1" ht="16.5" customHeight="1">
      <c r="A14" s="53"/>
      <c r="B14" s="150"/>
      <c r="C14" s="15"/>
      <c r="D14" s="15"/>
      <c r="E14" s="111">
        <v>2</v>
      </c>
      <c r="F14" s="15">
        <v>3</v>
      </c>
      <c r="G14" s="158"/>
      <c r="H14" s="15">
        <v>4</v>
      </c>
      <c r="I14" s="15">
        <v>5</v>
      </c>
      <c r="J14" s="15">
        <v>6</v>
      </c>
      <c r="K14" s="151">
        <v>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21" customFormat="1" ht="15.75">
      <c r="A15" s="53"/>
      <c r="B15" s="425" t="s">
        <v>41</v>
      </c>
      <c r="C15" s="426"/>
      <c r="D15" s="427"/>
      <c r="E15" s="112" t="s">
        <v>6</v>
      </c>
      <c r="F15" s="10"/>
      <c r="G15" s="120"/>
      <c r="H15" s="158">
        <f>H18+H19+H20+H21+H22+H23+H24+H25+H26</f>
        <v>491000</v>
      </c>
      <c r="I15" s="158">
        <f>I18+I19+I20+I21+I22+I23+I24+I25+I26</f>
        <v>491000</v>
      </c>
      <c r="J15" s="158">
        <f>J16+J18+J19+J21+J23+J24+J25+J26+J20</f>
        <v>0</v>
      </c>
      <c r="K15" s="318">
        <f>K16+K18+K19+K21+K23+K24+K25+K26+K20</f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21" customFormat="1" ht="26.25" customHeight="1" hidden="1">
      <c r="A16" s="53"/>
      <c r="B16" s="444">
        <v>90412</v>
      </c>
      <c r="C16" s="138"/>
      <c r="D16" s="138"/>
      <c r="E16" s="445" t="s">
        <v>20</v>
      </c>
      <c r="F16" s="20" t="s">
        <v>52</v>
      </c>
      <c r="G16" s="37"/>
      <c r="H16" s="319">
        <f>100000-100000</f>
        <v>0</v>
      </c>
      <c r="I16" s="120"/>
      <c r="J16" s="158"/>
      <c r="K16" s="320">
        <f>H16+J16</f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21" customFormat="1" ht="30" hidden="1">
      <c r="A17" s="53"/>
      <c r="B17" s="444"/>
      <c r="C17" s="138"/>
      <c r="D17" s="138"/>
      <c r="E17" s="445"/>
      <c r="F17" s="13" t="s">
        <v>67</v>
      </c>
      <c r="G17" s="124"/>
      <c r="H17" s="319">
        <f>121500-121500+121500-121500</f>
        <v>0</v>
      </c>
      <c r="I17" s="120"/>
      <c r="J17" s="158"/>
      <c r="K17" s="320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21" customFormat="1" ht="63">
      <c r="A18" s="53"/>
      <c r="B18" s="178" t="s">
        <v>321</v>
      </c>
      <c r="C18" s="179" t="s">
        <v>205</v>
      </c>
      <c r="D18" s="179" t="s">
        <v>160</v>
      </c>
      <c r="E18" s="119" t="s">
        <v>322</v>
      </c>
      <c r="F18" s="120" t="s">
        <v>546</v>
      </c>
      <c r="G18" s="163" t="s">
        <v>547</v>
      </c>
      <c r="H18" s="319">
        <f>I18+J18</f>
        <v>491000</v>
      </c>
      <c r="I18" s="319">
        <v>491000</v>
      </c>
      <c r="J18" s="319">
        <v>0</v>
      </c>
      <c r="K18" s="320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21" customFormat="1" ht="69" customHeight="1" hidden="1">
      <c r="A19" s="53"/>
      <c r="B19" s="178" t="s">
        <v>321</v>
      </c>
      <c r="C19" s="179" t="s">
        <v>205</v>
      </c>
      <c r="D19" s="179" t="s">
        <v>160</v>
      </c>
      <c r="E19" s="119" t="s">
        <v>322</v>
      </c>
      <c r="F19" s="120" t="s">
        <v>379</v>
      </c>
      <c r="G19" s="163" t="s">
        <v>438</v>
      </c>
      <c r="H19" s="319">
        <f aca="true" t="shared" si="0" ref="H19:H44">I19+J19</f>
        <v>0</v>
      </c>
      <c r="I19" s="319"/>
      <c r="J19" s="319"/>
      <c r="K19" s="320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21" customFormat="1" ht="63" hidden="1">
      <c r="A20" s="53"/>
      <c r="B20" s="178" t="s">
        <v>370</v>
      </c>
      <c r="C20" s="179" t="s">
        <v>371</v>
      </c>
      <c r="D20" s="179" t="s">
        <v>196</v>
      </c>
      <c r="E20" s="119" t="s">
        <v>317</v>
      </c>
      <c r="F20" s="121" t="s">
        <v>166</v>
      </c>
      <c r="G20" s="163" t="s">
        <v>439</v>
      </c>
      <c r="H20" s="319">
        <f t="shared" si="0"/>
        <v>0</v>
      </c>
      <c r="I20" s="319"/>
      <c r="J20" s="319"/>
      <c r="K20" s="320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110" customFormat="1" ht="63" hidden="1">
      <c r="A21" s="141"/>
      <c r="B21" s="178" t="s">
        <v>321</v>
      </c>
      <c r="C21" s="179" t="s">
        <v>205</v>
      </c>
      <c r="D21" s="179" t="s">
        <v>160</v>
      </c>
      <c r="E21" s="119" t="s">
        <v>322</v>
      </c>
      <c r="F21" s="120" t="s">
        <v>432</v>
      </c>
      <c r="G21" s="163" t="s">
        <v>441</v>
      </c>
      <c r="H21" s="319">
        <f t="shared" si="0"/>
        <v>0</v>
      </c>
      <c r="I21" s="321"/>
      <c r="J21" s="321"/>
      <c r="K21" s="322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s="21" customFormat="1" ht="63" hidden="1">
      <c r="A22" s="53"/>
      <c r="B22" s="178" t="s">
        <v>321</v>
      </c>
      <c r="C22" s="179" t="s">
        <v>205</v>
      </c>
      <c r="D22" s="179" t="s">
        <v>160</v>
      </c>
      <c r="E22" s="119" t="s">
        <v>322</v>
      </c>
      <c r="F22" s="120" t="s">
        <v>378</v>
      </c>
      <c r="G22" s="163" t="s">
        <v>440</v>
      </c>
      <c r="H22" s="319">
        <f t="shared" si="0"/>
        <v>0</v>
      </c>
      <c r="I22" s="319"/>
      <c r="J22" s="319"/>
      <c r="K22" s="320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21" customFormat="1" ht="63" hidden="1">
      <c r="A23" s="53"/>
      <c r="B23" s="178" t="s">
        <v>319</v>
      </c>
      <c r="C23" s="179" t="s">
        <v>298</v>
      </c>
      <c r="D23" s="179" t="s">
        <v>299</v>
      </c>
      <c r="E23" s="122" t="s">
        <v>300</v>
      </c>
      <c r="F23" s="120" t="s">
        <v>446</v>
      </c>
      <c r="G23" s="163" t="s">
        <v>447</v>
      </c>
      <c r="H23" s="319">
        <f t="shared" si="0"/>
        <v>0</v>
      </c>
      <c r="I23" s="321"/>
      <c r="J23" s="319"/>
      <c r="K23" s="320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21" customFormat="1" ht="63" hidden="1">
      <c r="A24" s="53"/>
      <c r="B24" s="180" t="s">
        <v>227</v>
      </c>
      <c r="C24" s="181"/>
      <c r="D24" s="181"/>
      <c r="E24" s="125" t="s">
        <v>229</v>
      </c>
      <c r="F24" s="10" t="s">
        <v>175</v>
      </c>
      <c r="G24" s="163" t="s">
        <v>449</v>
      </c>
      <c r="H24" s="319">
        <f t="shared" si="0"/>
        <v>0</v>
      </c>
      <c r="I24" s="319"/>
      <c r="J24" s="319"/>
      <c r="K24" s="320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21" customFormat="1" ht="67.5" customHeight="1" hidden="1">
      <c r="A25" s="53"/>
      <c r="B25" s="178" t="s">
        <v>375</v>
      </c>
      <c r="C25" s="179" t="s">
        <v>340</v>
      </c>
      <c r="D25" s="179" t="s">
        <v>154</v>
      </c>
      <c r="E25" s="137" t="s">
        <v>343</v>
      </c>
      <c r="F25" s="10"/>
      <c r="G25" s="163" t="s">
        <v>450</v>
      </c>
      <c r="H25" s="319">
        <f t="shared" si="0"/>
        <v>0</v>
      </c>
      <c r="I25" s="321"/>
      <c r="J25" s="319"/>
      <c r="K25" s="320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110" customFormat="1" ht="63" hidden="1">
      <c r="A26" s="141"/>
      <c r="B26" s="178" t="s">
        <v>297</v>
      </c>
      <c r="C26" s="179" t="s">
        <v>193</v>
      </c>
      <c r="D26" s="179" t="s">
        <v>200</v>
      </c>
      <c r="E26" s="122" t="s">
        <v>179</v>
      </c>
      <c r="F26" s="120" t="s">
        <v>448</v>
      </c>
      <c r="G26" s="163" t="s">
        <v>451</v>
      </c>
      <c r="H26" s="319">
        <f t="shared" si="0"/>
        <v>0</v>
      </c>
      <c r="I26" s="321"/>
      <c r="J26" s="321"/>
      <c r="K26" s="322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256" s="21" customFormat="1" ht="14.25" customHeight="1" hidden="1">
      <c r="A27" s="53"/>
      <c r="B27" s="428" t="s">
        <v>221</v>
      </c>
      <c r="C27" s="429"/>
      <c r="D27" s="430"/>
      <c r="E27" s="182" t="s">
        <v>8</v>
      </c>
      <c r="F27" s="11"/>
      <c r="G27" s="159"/>
      <c r="H27" s="319">
        <f t="shared" si="0"/>
        <v>0</v>
      </c>
      <c r="I27" s="158"/>
      <c r="J27" s="158">
        <f>J28+J32+J34+J35+J29+J33</f>
        <v>0</v>
      </c>
      <c r="K27" s="318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21" customFormat="1" ht="31.5" hidden="1">
      <c r="A28" s="53"/>
      <c r="B28" s="183">
        <v>81007</v>
      </c>
      <c r="C28" s="184"/>
      <c r="D28" s="184"/>
      <c r="E28" s="119" t="s">
        <v>19</v>
      </c>
      <c r="F28" s="10" t="s">
        <v>42</v>
      </c>
      <c r="G28" s="120"/>
      <c r="H28" s="319">
        <f t="shared" si="0"/>
        <v>0</v>
      </c>
      <c r="I28" s="319">
        <v>0</v>
      </c>
      <c r="J28" s="319">
        <v>0</v>
      </c>
      <c r="K28" s="320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21" customFormat="1" ht="31.5" hidden="1">
      <c r="A29" s="53"/>
      <c r="B29" s="183">
        <v>81009</v>
      </c>
      <c r="C29" s="184"/>
      <c r="D29" s="184"/>
      <c r="E29" s="126" t="s">
        <v>58</v>
      </c>
      <c r="F29" s="10" t="s">
        <v>61</v>
      </c>
      <c r="G29" s="120"/>
      <c r="H29" s="319">
        <f t="shared" si="0"/>
        <v>0</v>
      </c>
      <c r="I29" s="120"/>
      <c r="J29" s="319"/>
      <c r="K29" s="320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21" customFormat="1" ht="31.5" hidden="1">
      <c r="A30" s="53"/>
      <c r="B30" s="183">
        <v>81010</v>
      </c>
      <c r="C30" s="184"/>
      <c r="D30" s="184"/>
      <c r="E30" s="126" t="s">
        <v>59</v>
      </c>
      <c r="F30" s="10" t="s">
        <v>62</v>
      </c>
      <c r="G30" s="120"/>
      <c r="H30" s="319">
        <f t="shared" si="0"/>
        <v>0</v>
      </c>
      <c r="I30" s="120"/>
      <c r="J30" s="319"/>
      <c r="K30" s="320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21" customFormat="1" ht="15.75" hidden="1">
      <c r="A31" s="53"/>
      <c r="B31" s="183">
        <v>81002</v>
      </c>
      <c r="C31" s="184"/>
      <c r="D31" s="184"/>
      <c r="E31" s="126" t="s">
        <v>60</v>
      </c>
      <c r="F31" s="10" t="s">
        <v>63</v>
      </c>
      <c r="G31" s="120"/>
      <c r="H31" s="319">
        <f t="shared" si="0"/>
        <v>0</v>
      </c>
      <c r="I31" s="120"/>
      <c r="J31" s="319"/>
      <c r="K31" s="320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21" customFormat="1" ht="60" hidden="1">
      <c r="A32" s="53"/>
      <c r="B32" s="180"/>
      <c r="C32" s="181"/>
      <c r="D32" s="181"/>
      <c r="E32" s="119" t="s">
        <v>7</v>
      </c>
      <c r="F32" s="10" t="s">
        <v>66</v>
      </c>
      <c r="G32" s="120"/>
      <c r="H32" s="319">
        <f t="shared" si="0"/>
        <v>0</v>
      </c>
      <c r="I32" s="120"/>
      <c r="J32" s="319"/>
      <c r="K32" s="320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21" customFormat="1" ht="45" hidden="1">
      <c r="A33" s="53"/>
      <c r="B33" s="180"/>
      <c r="C33" s="181"/>
      <c r="D33" s="181"/>
      <c r="E33" s="119" t="s">
        <v>55</v>
      </c>
      <c r="F33" s="10" t="s">
        <v>167</v>
      </c>
      <c r="G33" s="120"/>
      <c r="H33" s="319">
        <f t="shared" si="0"/>
        <v>0</v>
      </c>
      <c r="I33" s="120"/>
      <c r="J33" s="319"/>
      <c r="K33" s="320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21" customFormat="1" ht="60.75" customHeight="1" hidden="1">
      <c r="A34" s="53"/>
      <c r="B34" s="178" t="s">
        <v>231</v>
      </c>
      <c r="C34" s="179" t="s">
        <v>232</v>
      </c>
      <c r="D34" s="179" t="s">
        <v>152</v>
      </c>
      <c r="E34" s="119" t="s">
        <v>234</v>
      </c>
      <c r="F34" s="120" t="s">
        <v>168</v>
      </c>
      <c r="G34" s="120"/>
      <c r="H34" s="319">
        <f t="shared" si="0"/>
        <v>0</v>
      </c>
      <c r="I34" s="120"/>
      <c r="J34" s="319"/>
      <c r="K34" s="320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21" customFormat="1" ht="15.75" hidden="1">
      <c r="A35" s="53"/>
      <c r="B35" s="180"/>
      <c r="C35" s="181"/>
      <c r="D35" s="181"/>
      <c r="E35" s="127"/>
      <c r="F35" s="10"/>
      <c r="G35" s="120"/>
      <c r="H35" s="319">
        <f t="shared" si="0"/>
        <v>0</v>
      </c>
      <c r="I35" s="323"/>
      <c r="J35" s="319"/>
      <c r="K35" s="320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21" customFormat="1" ht="31.5" hidden="1">
      <c r="A36" s="53"/>
      <c r="B36" s="180" t="s">
        <v>235</v>
      </c>
      <c r="C36" s="181"/>
      <c r="D36" s="181"/>
      <c r="E36" s="125" t="s">
        <v>213</v>
      </c>
      <c r="F36" s="10" t="s">
        <v>215</v>
      </c>
      <c r="G36" s="120"/>
      <c r="H36" s="319">
        <f t="shared" si="0"/>
        <v>0</v>
      </c>
      <c r="I36" s="323"/>
      <c r="J36" s="319"/>
      <c r="K36" s="320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s="21" customFormat="1" ht="18.75" customHeight="1" hidden="1">
      <c r="A37" s="53"/>
      <c r="B37" s="185" t="s">
        <v>294</v>
      </c>
      <c r="C37" s="186"/>
      <c r="D37" s="186"/>
      <c r="E37" s="182" t="s">
        <v>445</v>
      </c>
      <c r="F37" s="11"/>
      <c r="G37" s="159"/>
      <c r="H37" s="319">
        <f t="shared" si="0"/>
        <v>0</v>
      </c>
      <c r="I37" s="158">
        <f>I38+I40+I39+I43+I41+I42+I44</f>
        <v>0</v>
      </c>
      <c r="J37" s="158">
        <f>J38+J39+J40+J41+J43</f>
        <v>0</v>
      </c>
      <c r="K37" s="318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s="21" customFormat="1" ht="78.75" hidden="1">
      <c r="A38" s="53"/>
      <c r="B38" s="187">
        <v>3719770</v>
      </c>
      <c r="C38" s="188">
        <v>9770</v>
      </c>
      <c r="D38" s="189" t="s">
        <v>205</v>
      </c>
      <c r="E38" s="123" t="s">
        <v>15</v>
      </c>
      <c r="F38" s="120" t="s">
        <v>169</v>
      </c>
      <c r="G38" s="163" t="s">
        <v>427</v>
      </c>
      <c r="H38" s="319">
        <f t="shared" si="0"/>
        <v>0</v>
      </c>
      <c r="I38" s="321"/>
      <c r="J38" s="319"/>
      <c r="K38" s="320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s="21" customFormat="1" ht="63" hidden="1">
      <c r="A39" s="53"/>
      <c r="B39" s="176"/>
      <c r="C39" s="177"/>
      <c r="D39" s="177"/>
      <c r="E39" s="126" t="s">
        <v>26</v>
      </c>
      <c r="F39" s="10" t="s">
        <v>56</v>
      </c>
      <c r="G39" s="120"/>
      <c r="H39" s="319">
        <f t="shared" si="0"/>
        <v>0</v>
      </c>
      <c r="I39" s="120"/>
      <c r="J39" s="319"/>
      <c r="K39" s="320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s="21" customFormat="1" ht="63" hidden="1">
      <c r="A40" s="53"/>
      <c r="B40" s="176">
        <v>3719800</v>
      </c>
      <c r="C40" s="177">
        <v>9800</v>
      </c>
      <c r="D40" s="190" t="s">
        <v>205</v>
      </c>
      <c r="E40" s="126" t="s">
        <v>344</v>
      </c>
      <c r="F40" s="10" t="s">
        <v>169</v>
      </c>
      <c r="G40" s="120"/>
      <c r="H40" s="319">
        <f t="shared" si="0"/>
        <v>0</v>
      </c>
      <c r="I40" s="120"/>
      <c r="J40" s="319"/>
      <c r="K40" s="320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21" customFormat="1" ht="63" hidden="1">
      <c r="A41" s="53"/>
      <c r="B41" s="176">
        <v>3719800</v>
      </c>
      <c r="C41" s="177">
        <v>9800</v>
      </c>
      <c r="D41" s="190" t="s">
        <v>205</v>
      </c>
      <c r="E41" s="126" t="s">
        <v>344</v>
      </c>
      <c r="F41" s="10" t="s">
        <v>376</v>
      </c>
      <c r="G41" s="120"/>
      <c r="H41" s="319">
        <f t="shared" si="0"/>
        <v>0</v>
      </c>
      <c r="I41" s="120"/>
      <c r="J41" s="319"/>
      <c r="K41" s="320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s="21" customFormat="1" ht="63" hidden="1">
      <c r="A42" s="53"/>
      <c r="B42" s="176">
        <v>3719800</v>
      </c>
      <c r="C42" s="177">
        <v>9800</v>
      </c>
      <c r="D42" s="190" t="s">
        <v>205</v>
      </c>
      <c r="E42" s="126" t="s">
        <v>344</v>
      </c>
      <c r="F42" s="10" t="s">
        <v>377</v>
      </c>
      <c r="G42" s="120"/>
      <c r="H42" s="319">
        <f t="shared" si="0"/>
        <v>0</v>
      </c>
      <c r="I42" s="120"/>
      <c r="J42" s="319"/>
      <c r="K42" s="320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21" customFormat="1" ht="63" hidden="1">
      <c r="A43" s="53"/>
      <c r="B43" s="187">
        <v>3719800</v>
      </c>
      <c r="C43" s="188">
        <v>9800</v>
      </c>
      <c r="D43" s="189" t="s">
        <v>205</v>
      </c>
      <c r="E43" s="126" t="s">
        <v>344</v>
      </c>
      <c r="F43" s="10" t="s">
        <v>380</v>
      </c>
      <c r="G43" s="120"/>
      <c r="H43" s="319">
        <f t="shared" si="0"/>
        <v>0</v>
      </c>
      <c r="I43" s="120"/>
      <c r="J43" s="319"/>
      <c r="K43" s="320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21" customFormat="1" ht="47.25" hidden="1">
      <c r="A44" s="53"/>
      <c r="B44" s="176">
        <v>111090</v>
      </c>
      <c r="C44" s="177">
        <v>1090</v>
      </c>
      <c r="D44" s="190" t="s">
        <v>201</v>
      </c>
      <c r="E44" s="164" t="s">
        <v>434</v>
      </c>
      <c r="F44" s="191"/>
      <c r="G44" s="120"/>
      <c r="H44" s="319">
        <f t="shared" si="0"/>
        <v>0</v>
      </c>
      <c r="I44" s="120"/>
      <c r="J44" s="319"/>
      <c r="K44" s="320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21" customFormat="1" ht="28.5" hidden="1">
      <c r="A45" s="53"/>
      <c r="B45" s="425" t="s">
        <v>223</v>
      </c>
      <c r="C45" s="426"/>
      <c r="D45" s="427"/>
      <c r="E45" s="112" t="s">
        <v>54</v>
      </c>
      <c r="F45" s="11"/>
      <c r="G45" s="159"/>
      <c r="H45" s="158">
        <f>H46+H47+H48+H49+H50+H52+H53+H54+H51</f>
        <v>0</v>
      </c>
      <c r="I45" s="158">
        <f>I46+I47+I48+I49+I50+I52+I53+I54+I51</f>
        <v>0</v>
      </c>
      <c r="J45" s="158">
        <f>J46+J47+J48+J49+J50+J52</f>
        <v>0</v>
      </c>
      <c r="K45" s="158">
        <f>K46+K47+K48+K49+K50+K52</f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110" customFormat="1" ht="63" hidden="1">
      <c r="A46" s="141"/>
      <c r="B46" s="178" t="s">
        <v>537</v>
      </c>
      <c r="C46" s="179" t="s">
        <v>205</v>
      </c>
      <c r="D46" s="179" t="s">
        <v>160</v>
      </c>
      <c r="E46" s="119" t="s">
        <v>322</v>
      </c>
      <c r="F46" s="316" t="s">
        <v>538</v>
      </c>
      <c r="G46" s="317" t="s">
        <v>539</v>
      </c>
      <c r="H46" s="321">
        <f>I46+J46</f>
        <v>0</v>
      </c>
      <c r="I46" s="321"/>
      <c r="J46" s="321">
        <v>0</v>
      </c>
      <c r="K46" s="322">
        <v>0</v>
      </c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  <c r="IQ46" s="141"/>
      <c r="IR46" s="141"/>
      <c r="IS46" s="141"/>
      <c r="IT46" s="141"/>
      <c r="IU46" s="141"/>
      <c r="IV46" s="141"/>
    </row>
    <row r="47" spans="1:256" s="21" customFormat="1" ht="63" hidden="1">
      <c r="A47" s="53"/>
      <c r="B47" s="144" t="s">
        <v>316</v>
      </c>
      <c r="C47" s="129" t="s">
        <v>371</v>
      </c>
      <c r="D47" s="129" t="s">
        <v>196</v>
      </c>
      <c r="E47" s="119" t="s">
        <v>317</v>
      </c>
      <c r="F47" s="124" t="s">
        <v>361</v>
      </c>
      <c r="G47" s="163" t="s">
        <v>431</v>
      </c>
      <c r="H47" s="321">
        <f aca="true" t="shared" si="1" ref="H47:H54">I47+J47</f>
        <v>0</v>
      </c>
      <c r="I47" s="321"/>
      <c r="J47" s="319">
        <f>100000-100000</f>
        <v>0</v>
      </c>
      <c r="K47" s="320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s="21" customFormat="1" ht="63" hidden="1">
      <c r="A48" s="53"/>
      <c r="B48" s="147" t="s">
        <v>365</v>
      </c>
      <c r="C48" s="131" t="s">
        <v>210</v>
      </c>
      <c r="D48" s="131" t="s">
        <v>158</v>
      </c>
      <c r="E48" s="125" t="s">
        <v>181</v>
      </c>
      <c r="F48" s="124" t="s">
        <v>437</v>
      </c>
      <c r="G48" s="163" t="s">
        <v>442</v>
      </c>
      <c r="H48" s="321">
        <f t="shared" si="1"/>
        <v>0</v>
      </c>
      <c r="I48" s="319"/>
      <c r="J48" s="158"/>
      <c r="K48" s="320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21" customFormat="1" ht="63" hidden="1">
      <c r="A49" s="53"/>
      <c r="B49" s="147" t="s">
        <v>257</v>
      </c>
      <c r="C49" s="131" t="s">
        <v>417</v>
      </c>
      <c r="D49" s="131" t="s">
        <v>418</v>
      </c>
      <c r="E49" s="126" t="s">
        <v>189</v>
      </c>
      <c r="F49" s="124" t="s">
        <v>23</v>
      </c>
      <c r="G49" s="163" t="s">
        <v>435</v>
      </c>
      <c r="H49" s="321">
        <f t="shared" si="1"/>
        <v>0</v>
      </c>
      <c r="I49" s="158"/>
      <c r="J49" s="158"/>
      <c r="K49" s="320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110" customFormat="1" ht="63" hidden="1">
      <c r="A50" s="141"/>
      <c r="B50" s="147" t="s">
        <v>270</v>
      </c>
      <c r="C50" s="131" t="s">
        <v>419</v>
      </c>
      <c r="D50" s="131" t="s">
        <v>158</v>
      </c>
      <c r="E50" s="132" t="s">
        <v>190</v>
      </c>
      <c r="F50" s="124" t="s">
        <v>170</v>
      </c>
      <c r="G50" s="163" t="s">
        <v>436</v>
      </c>
      <c r="H50" s="321">
        <f t="shared" si="1"/>
        <v>0</v>
      </c>
      <c r="I50" s="321"/>
      <c r="J50" s="321">
        <v>0</v>
      </c>
      <c r="K50" s="322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s="21" customFormat="1" ht="78.75" hidden="1">
      <c r="A51" s="53"/>
      <c r="B51" s="147" t="s">
        <v>373</v>
      </c>
      <c r="C51" s="131" t="s">
        <v>420</v>
      </c>
      <c r="D51" s="131" t="s">
        <v>158</v>
      </c>
      <c r="E51" s="126" t="s">
        <v>374</v>
      </c>
      <c r="F51" s="124" t="s">
        <v>382</v>
      </c>
      <c r="G51" s="163" t="s">
        <v>429</v>
      </c>
      <c r="H51" s="321">
        <f t="shared" si="1"/>
        <v>0</v>
      </c>
      <c r="I51" s="319"/>
      <c r="J51" s="319"/>
      <c r="K51" s="320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s="21" customFormat="1" ht="63" hidden="1">
      <c r="A52" s="53"/>
      <c r="B52" s="144" t="s">
        <v>312</v>
      </c>
      <c r="C52" s="129" t="s">
        <v>421</v>
      </c>
      <c r="D52" s="129" t="s">
        <v>422</v>
      </c>
      <c r="E52" s="127" t="s">
        <v>313</v>
      </c>
      <c r="F52" s="124" t="s">
        <v>23</v>
      </c>
      <c r="G52" s="163" t="s">
        <v>428</v>
      </c>
      <c r="H52" s="321">
        <f t="shared" si="1"/>
        <v>0</v>
      </c>
      <c r="I52" s="319"/>
      <c r="J52" s="319">
        <v>0</v>
      </c>
      <c r="K52" s="320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s="110" customFormat="1" ht="31.5" hidden="1">
      <c r="A53" s="141"/>
      <c r="B53" s="147" t="s">
        <v>314</v>
      </c>
      <c r="C53" s="131" t="s">
        <v>315</v>
      </c>
      <c r="D53" s="131" t="s">
        <v>271</v>
      </c>
      <c r="E53" s="119" t="s">
        <v>220</v>
      </c>
      <c r="F53" s="124" t="s">
        <v>388</v>
      </c>
      <c r="G53" s="124"/>
      <c r="H53" s="321">
        <f t="shared" si="1"/>
        <v>0</v>
      </c>
      <c r="I53" s="321"/>
      <c r="J53" s="321"/>
      <c r="K53" s="322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s="21" customFormat="1" ht="63" hidden="1">
      <c r="A54" s="53"/>
      <c r="B54" s="147" t="s">
        <v>255</v>
      </c>
      <c r="C54" s="131" t="s">
        <v>423</v>
      </c>
      <c r="D54" s="131" t="s">
        <v>418</v>
      </c>
      <c r="E54" s="119" t="s">
        <v>256</v>
      </c>
      <c r="F54" s="124" t="s">
        <v>426</v>
      </c>
      <c r="G54" s="163" t="s">
        <v>443</v>
      </c>
      <c r="H54" s="321">
        <f t="shared" si="1"/>
        <v>0</v>
      </c>
      <c r="I54" s="319"/>
      <c r="J54" s="319"/>
      <c r="K54" s="320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21" customFormat="1" ht="28.5" hidden="1">
      <c r="A55" s="53"/>
      <c r="B55" s="424" t="s">
        <v>222</v>
      </c>
      <c r="C55" s="367"/>
      <c r="D55" s="368"/>
      <c r="E55" s="115" t="s">
        <v>362</v>
      </c>
      <c r="F55" s="13"/>
      <c r="G55" s="124"/>
      <c r="H55" s="158">
        <f>H56+H57+H58</f>
        <v>0</v>
      </c>
      <c r="I55" s="158">
        <f>I56+I57+I58</f>
        <v>0</v>
      </c>
      <c r="J55" s="319">
        <v>0</v>
      </c>
      <c r="K55" s="318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s="21" customFormat="1" ht="60" hidden="1">
      <c r="A56" s="53"/>
      <c r="B56" s="145" t="s">
        <v>246</v>
      </c>
      <c r="C56" s="128"/>
      <c r="D56" s="128"/>
      <c r="E56" s="114" t="s">
        <v>181</v>
      </c>
      <c r="F56" s="13" t="s">
        <v>171</v>
      </c>
      <c r="G56" s="124"/>
      <c r="H56" s="319"/>
      <c r="I56" s="319"/>
      <c r="J56" s="319">
        <v>0</v>
      </c>
      <c r="K56" s="320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s="21" customFormat="1" ht="30" hidden="1">
      <c r="A57" s="53"/>
      <c r="B57" s="146" t="s">
        <v>32</v>
      </c>
      <c r="C57" s="130"/>
      <c r="D57" s="130"/>
      <c r="E57" s="114" t="s">
        <v>33</v>
      </c>
      <c r="F57" s="13" t="s">
        <v>34</v>
      </c>
      <c r="G57" s="124"/>
      <c r="H57" s="319"/>
      <c r="I57" s="319"/>
      <c r="J57" s="319">
        <v>0</v>
      </c>
      <c r="K57" s="320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s="21" customFormat="1" ht="63" hidden="1">
      <c r="A58" s="53"/>
      <c r="B58" s="143" t="s">
        <v>237</v>
      </c>
      <c r="C58" s="103" t="s">
        <v>195</v>
      </c>
      <c r="D58" s="103" t="s">
        <v>152</v>
      </c>
      <c r="E58" s="164" t="s">
        <v>433</v>
      </c>
      <c r="F58" s="124" t="s">
        <v>217</v>
      </c>
      <c r="G58" s="163" t="s">
        <v>430</v>
      </c>
      <c r="H58" s="321"/>
      <c r="I58" s="319"/>
      <c r="J58" s="319"/>
      <c r="K58" s="320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21" customFormat="1" ht="15.75" hidden="1">
      <c r="A59" s="53"/>
      <c r="B59" s="152" t="s">
        <v>43</v>
      </c>
      <c r="C59" s="139"/>
      <c r="D59" s="139"/>
      <c r="E59" s="112" t="s">
        <v>69</v>
      </c>
      <c r="F59" s="14"/>
      <c r="G59" s="159"/>
      <c r="H59" s="158">
        <f>H60+H61</f>
        <v>0</v>
      </c>
      <c r="I59" s="158"/>
      <c r="J59" s="158">
        <v>0</v>
      </c>
      <c r="K59" s="318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s="110" customFormat="1" ht="30" hidden="1">
      <c r="A60" s="141"/>
      <c r="B60" s="147" t="s">
        <v>295</v>
      </c>
      <c r="C60" s="131"/>
      <c r="D60" s="131"/>
      <c r="E60" s="113" t="s">
        <v>273</v>
      </c>
      <c r="F60" s="10" t="s">
        <v>22</v>
      </c>
      <c r="G60" s="120"/>
      <c r="H60" s="321">
        <f>180000-180000</f>
        <v>0</v>
      </c>
      <c r="I60" s="321"/>
      <c r="J60" s="321">
        <v>0</v>
      </c>
      <c r="K60" s="322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256" s="21" customFormat="1" ht="30" hidden="1">
      <c r="A61" s="53"/>
      <c r="B61" s="153">
        <v>110300</v>
      </c>
      <c r="C61" s="140"/>
      <c r="D61" s="140"/>
      <c r="E61" s="113" t="s">
        <v>12</v>
      </c>
      <c r="F61" s="10" t="s">
        <v>21</v>
      </c>
      <c r="G61" s="120"/>
      <c r="H61" s="319"/>
      <c r="I61" s="319"/>
      <c r="J61" s="319">
        <v>0</v>
      </c>
      <c r="K61" s="320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s="21" customFormat="1" ht="15.75" hidden="1">
      <c r="A62" s="53"/>
      <c r="B62" s="144" t="s">
        <v>44</v>
      </c>
      <c r="C62" s="129"/>
      <c r="D62" s="129"/>
      <c r="E62" s="116"/>
      <c r="F62" s="10"/>
      <c r="G62" s="120"/>
      <c r="H62" s="158">
        <f>H63+H64+H65</f>
        <v>0</v>
      </c>
      <c r="I62" s="319"/>
      <c r="J62" s="158">
        <f>J63+J64</f>
        <v>0</v>
      </c>
      <c r="K62" s="318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s="21" customFormat="1" ht="30" hidden="1">
      <c r="A63" s="53"/>
      <c r="B63" s="144" t="s">
        <v>296</v>
      </c>
      <c r="C63" s="129"/>
      <c r="D63" s="129"/>
      <c r="E63" s="117" t="s">
        <v>275</v>
      </c>
      <c r="F63" s="10" t="s">
        <v>216</v>
      </c>
      <c r="G63" s="120"/>
      <c r="H63" s="319"/>
      <c r="I63" s="319"/>
      <c r="J63" s="319">
        <v>0</v>
      </c>
      <c r="K63" s="318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s="21" customFormat="1" ht="15.75" hidden="1">
      <c r="A64" s="53"/>
      <c r="B64" s="144" t="s">
        <v>348</v>
      </c>
      <c r="C64" s="129"/>
      <c r="D64" s="129"/>
      <c r="E64" s="113" t="s">
        <v>347</v>
      </c>
      <c r="F64" s="10"/>
      <c r="G64" s="120"/>
      <c r="H64" s="319"/>
      <c r="I64" s="321"/>
      <c r="J64" s="319"/>
      <c r="K64" s="318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21" customFormat="1" ht="267.75" hidden="1">
      <c r="A65" s="53"/>
      <c r="B65" s="145"/>
      <c r="C65" s="128"/>
      <c r="D65" s="128"/>
      <c r="E65" s="118" t="s">
        <v>25</v>
      </c>
      <c r="F65" s="17" t="s">
        <v>50</v>
      </c>
      <c r="G65" s="160"/>
      <c r="H65" s="319"/>
      <c r="I65" s="319" t="s">
        <v>50</v>
      </c>
      <c r="J65" s="321"/>
      <c r="K65" s="318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1" customFormat="1" ht="21" customHeight="1" thickBot="1">
      <c r="A66" s="53"/>
      <c r="B66" s="154"/>
      <c r="C66" s="107"/>
      <c r="D66" s="155"/>
      <c r="E66" s="156" t="s">
        <v>1</v>
      </c>
      <c r="F66" s="107"/>
      <c r="G66" s="161"/>
      <c r="H66" s="324">
        <f>H15+H27+H37+H45+H55+H59+H62</f>
        <v>491000</v>
      </c>
      <c r="I66" s="324">
        <f>I15+I27+I37+I45+I55+I59+I62</f>
        <v>491000</v>
      </c>
      <c r="J66" s="324">
        <f>J15+J27+J37+J45+J55+J59+J62</f>
        <v>0</v>
      </c>
      <c r="K66" s="324">
        <f>K15+K27+K37+K45+K55+K59+K62</f>
        <v>0</v>
      </c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2:7" ht="15">
      <c r="B67" s="7"/>
      <c r="C67" s="7"/>
      <c r="D67" s="7"/>
      <c r="G67" s="162"/>
    </row>
    <row r="68" ht="15">
      <c r="G68" s="162"/>
    </row>
    <row r="69" spans="2:11" ht="18.75">
      <c r="B69" s="370" t="s">
        <v>36</v>
      </c>
      <c r="C69" s="370"/>
      <c r="D69" s="370"/>
      <c r="E69" s="370"/>
      <c r="F69" s="16"/>
      <c r="G69" s="162"/>
      <c r="H69" s="19" t="s">
        <v>542</v>
      </c>
      <c r="I69" s="16"/>
      <c r="J69" s="16"/>
      <c r="K69" s="16"/>
    </row>
    <row r="70" ht="15">
      <c r="G70" s="162"/>
    </row>
    <row r="71" ht="15">
      <c r="G71" s="162"/>
    </row>
    <row r="72" ht="15">
      <c r="G72" s="162"/>
    </row>
    <row r="73" ht="15">
      <c r="G73" s="162"/>
    </row>
    <row r="74" ht="15">
      <c r="G74" s="162"/>
    </row>
    <row r="75" ht="15">
      <c r="G75" s="162"/>
    </row>
    <row r="76" ht="15">
      <c r="G76" s="162"/>
    </row>
    <row r="77" ht="15">
      <c r="G77" s="162"/>
    </row>
    <row r="78" ht="15">
      <c r="G78" s="162"/>
    </row>
    <row r="79" ht="15">
      <c r="G79" s="162"/>
    </row>
    <row r="80" ht="15">
      <c r="G80" s="162"/>
    </row>
    <row r="81" ht="15">
      <c r="G81" s="162"/>
    </row>
    <row r="82" ht="15">
      <c r="G82" s="162"/>
    </row>
    <row r="83" ht="15">
      <c r="G83" s="162"/>
    </row>
    <row r="84" ht="15">
      <c r="G84" s="162"/>
    </row>
    <row r="85" ht="15">
      <c r="G85" s="162"/>
    </row>
    <row r="86" ht="15">
      <c r="G86" s="162"/>
    </row>
    <row r="87" ht="15">
      <c r="G87" s="162"/>
    </row>
    <row r="88" ht="15">
      <c r="G88" s="162"/>
    </row>
    <row r="89" ht="15">
      <c r="G89" s="162"/>
    </row>
    <row r="90" ht="15">
      <c r="G90" s="162"/>
    </row>
    <row r="91" ht="15">
      <c r="G91" s="162"/>
    </row>
    <row r="92" ht="15">
      <c r="G92" s="162"/>
    </row>
    <row r="93" ht="15">
      <c r="G93" s="162"/>
    </row>
    <row r="94" ht="15">
      <c r="G94" s="162"/>
    </row>
    <row r="95" ht="15">
      <c r="G95" s="162"/>
    </row>
    <row r="96" ht="15">
      <c r="G96" s="162"/>
    </row>
    <row r="97" ht="15">
      <c r="G97" s="162"/>
    </row>
    <row r="98" ht="15">
      <c r="G98" s="162"/>
    </row>
    <row r="99" ht="15">
      <c r="G99" s="162"/>
    </row>
    <row r="100" ht="15">
      <c r="G100" s="162"/>
    </row>
    <row r="101" ht="15">
      <c r="G101" s="162"/>
    </row>
    <row r="102" ht="15">
      <c r="G102" s="162"/>
    </row>
    <row r="103" ht="15">
      <c r="G103" s="162"/>
    </row>
    <row r="104" ht="15">
      <c r="G104" s="162"/>
    </row>
    <row r="105" ht="15">
      <c r="G105" s="162"/>
    </row>
    <row r="106" ht="15">
      <c r="G106" s="162"/>
    </row>
    <row r="107" ht="15">
      <c r="G107" s="162"/>
    </row>
    <row r="108" ht="15">
      <c r="G108" s="162"/>
    </row>
    <row r="109" ht="15">
      <c r="G109" s="162"/>
    </row>
    <row r="110" ht="15">
      <c r="G110" s="162"/>
    </row>
    <row r="111" ht="15">
      <c r="G111" s="162"/>
    </row>
    <row r="112" ht="15">
      <c r="G112" s="162"/>
    </row>
    <row r="113" ht="15">
      <c r="G113" s="162"/>
    </row>
    <row r="114" ht="15">
      <c r="G114" s="162"/>
    </row>
    <row r="115" ht="15">
      <c r="G115" s="162"/>
    </row>
    <row r="116" ht="15">
      <c r="G116" s="162"/>
    </row>
    <row r="117" ht="15">
      <c r="G117" s="162"/>
    </row>
    <row r="118" ht="15">
      <c r="G118" s="162"/>
    </row>
    <row r="119" ht="15">
      <c r="G119" s="162"/>
    </row>
    <row r="120" ht="15">
      <c r="G120" s="162"/>
    </row>
    <row r="121" ht="15">
      <c r="G121" s="162"/>
    </row>
  </sheetData>
  <sheetProtection/>
  <mergeCells count="21">
    <mergeCell ref="J3:K3"/>
    <mergeCell ref="J2:K2"/>
    <mergeCell ref="E12:E13"/>
    <mergeCell ref="B69:E69"/>
    <mergeCell ref="B7:K7"/>
    <mergeCell ref="B8:K8"/>
    <mergeCell ref="B16:B17"/>
    <mergeCell ref="E16:E17"/>
    <mergeCell ref="G12:G13"/>
    <mergeCell ref="J12:K12"/>
    <mergeCell ref="B12:B13"/>
    <mergeCell ref="C12:C13"/>
    <mergeCell ref="J4:K4"/>
    <mergeCell ref="D12:D13"/>
    <mergeCell ref="F12:F13"/>
    <mergeCell ref="H12:H13"/>
    <mergeCell ref="I12:I13"/>
    <mergeCell ref="B55:D55"/>
    <mergeCell ref="B15:D15"/>
    <mergeCell ref="B27:D27"/>
    <mergeCell ref="B45:D45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KhmRFM</cp:lastModifiedBy>
  <cp:lastPrinted>2023-11-24T12:45:50Z</cp:lastPrinted>
  <dcterms:created xsi:type="dcterms:W3CDTF">2010-12-20T06:32:23Z</dcterms:created>
  <dcterms:modified xsi:type="dcterms:W3CDTF">2023-12-04T09:24:58Z</dcterms:modified>
  <cp:category/>
  <cp:version/>
  <cp:contentType/>
  <cp:contentStatus/>
</cp:coreProperties>
</file>